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16" firstSheet="5" activeTab="9"/>
  </bookViews>
  <sheets>
    <sheet name="BV 01 110 OcU" sheetId="2" r:id="rId1"/>
    <sheet name="BV 01 12 - 03 20 PO, matrika CO" sheetId="3" r:id="rId2"/>
    <sheet name="BV 04 -06, 10 odpad, VO" sheetId="4" r:id="rId3"/>
    <sheet name="BV 08 TJ, KD, MR" sheetId="5" r:id="rId4"/>
    <sheet name="BV 09 školstvo" sheetId="6" r:id="rId5"/>
    <sheet name="BV 10 Dôchodcovia" sheetId="8" r:id="rId6"/>
    <sheet name="Bežné výdavky spolu" sheetId="7" r:id="rId7"/>
    <sheet name="Kapitálové výdavky spolu" sheetId="10" r:id="rId8"/>
    <sheet name="Výdavkové FO spolu" sheetId="11" r:id="rId9"/>
    <sheet name="Sumarizácia" sheetId="12" r:id="rId10"/>
  </sheets>
  <calcPr calcId="152511"/>
</workbook>
</file>

<file path=xl/calcChain.xml><?xml version="1.0" encoding="utf-8"?>
<calcChain xmlns="http://schemas.openxmlformats.org/spreadsheetml/2006/main">
  <c r="D71" i="2" l="1"/>
  <c r="D13" i="10" l="1"/>
  <c r="D11" i="10"/>
  <c r="D9" i="10"/>
  <c r="D7" i="10"/>
  <c r="D3" i="10"/>
  <c r="F11" i="10" l="1"/>
  <c r="E11" i="10"/>
  <c r="F3" i="10"/>
  <c r="F16" i="10" s="1"/>
  <c r="H11" i="12" s="1"/>
  <c r="E3" i="10"/>
  <c r="D16" i="10"/>
  <c r="F11" i="12" s="1"/>
  <c r="E16" i="10" l="1"/>
  <c r="G11" i="12" s="1"/>
  <c r="D55" i="5"/>
  <c r="D13" i="5"/>
  <c r="D47" i="5"/>
  <c r="D26" i="5"/>
  <c r="E30" i="3"/>
  <c r="F30" i="3"/>
  <c r="E29" i="3"/>
  <c r="F29" i="3"/>
  <c r="D30" i="3"/>
  <c r="E26" i="5" l="1"/>
  <c r="F26" i="5"/>
  <c r="E7" i="8"/>
  <c r="F7" i="8"/>
  <c r="D7" i="8"/>
  <c r="E5" i="6"/>
  <c r="F5" i="6"/>
  <c r="D5" i="6"/>
  <c r="E47" i="5" l="1"/>
  <c r="F47" i="5"/>
  <c r="E71" i="2"/>
  <c r="F71" i="2"/>
  <c r="E6" i="11" l="1"/>
  <c r="F6" i="11"/>
  <c r="D6" i="11"/>
  <c r="E13" i="5" l="1"/>
  <c r="F13" i="5"/>
  <c r="F22" i="7"/>
  <c r="D43" i="2"/>
  <c r="E22" i="6" l="1"/>
  <c r="F22" i="6"/>
  <c r="E7" i="4"/>
  <c r="F7" i="4"/>
  <c r="D7" i="4"/>
  <c r="F15" i="7" s="1"/>
  <c r="E11" i="2"/>
  <c r="F11" i="2"/>
  <c r="D11" i="2"/>
  <c r="E8" i="11" l="1"/>
  <c r="G12" i="12" s="1"/>
  <c r="F8" i="11"/>
  <c r="H12" i="12" s="1"/>
  <c r="D8" i="11"/>
  <c r="F12" i="12" s="1"/>
  <c r="H27" i="7"/>
  <c r="H14" i="7"/>
  <c r="G27" i="7"/>
  <c r="G14" i="7"/>
  <c r="G33" i="7"/>
  <c r="H33" i="7"/>
  <c r="F33" i="7"/>
  <c r="D41" i="6"/>
  <c r="F31" i="7" s="1"/>
  <c r="E45" i="5"/>
  <c r="D45" i="5"/>
  <c r="E55" i="5"/>
  <c r="G28" i="7" s="1"/>
  <c r="F55" i="5"/>
  <c r="H28" i="7" s="1"/>
  <c r="E41" i="5"/>
  <c r="G26" i="7" s="1"/>
  <c r="F41" i="5"/>
  <c r="H26" i="7" s="1"/>
  <c r="G25" i="7"/>
  <c r="H25" i="7"/>
  <c r="E23" i="5"/>
  <c r="G24" i="7" s="1"/>
  <c r="F23" i="5"/>
  <c r="H24" i="7" s="1"/>
  <c r="E20" i="5"/>
  <c r="G23" i="7" s="1"/>
  <c r="F20" i="5"/>
  <c r="H23" i="7" s="1"/>
  <c r="F28" i="7"/>
  <c r="D41" i="5"/>
  <c r="F26" i="7" s="1"/>
  <c r="F25" i="7"/>
  <c r="D23" i="5"/>
  <c r="F24" i="7" s="1"/>
  <c r="D20" i="5"/>
  <c r="F23" i="7" s="1"/>
  <c r="G22" i="7"/>
  <c r="H22" i="7"/>
  <c r="E7" i="5"/>
  <c r="G21" i="7" s="1"/>
  <c r="F7" i="5"/>
  <c r="H21" i="7" s="1"/>
  <c r="D7" i="5"/>
  <c r="F21" i="7" s="1"/>
  <c r="E36" i="4"/>
  <c r="G19" i="7" s="1"/>
  <c r="F36" i="4"/>
  <c r="H19" i="7" s="1"/>
  <c r="D36" i="4"/>
  <c r="F19" i="7" s="1"/>
  <c r="E21" i="4"/>
  <c r="F21" i="4"/>
  <c r="H17" i="7" s="1"/>
  <c r="D21" i="4"/>
  <c r="E12" i="4"/>
  <c r="G16" i="7" s="1"/>
  <c r="F12" i="4"/>
  <c r="H16" i="7" s="1"/>
  <c r="D12" i="4"/>
  <c r="D6" i="4" s="1"/>
  <c r="H15" i="7"/>
  <c r="D29" i="3"/>
  <c r="D6" i="3"/>
  <c r="F9" i="7" s="1"/>
  <c r="E18" i="3"/>
  <c r="G11" i="7" s="1"/>
  <c r="F18" i="3"/>
  <c r="H11" i="7" s="1"/>
  <c r="D18" i="3"/>
  <c r="F11" i="7" s="1"/>
  <c r="E26" i="3"/>
  <c r="G13" i="7" s="1"/>
  <c r="F26" i="3"/>
  <c r="H13" i="7" s="1"/>
  <c r="D26" i="3"/>
  <c r="D25" i="3" s="1"/>
  <c r="F13" i="7" s="1"/>
  <c r="E21" i="3"/>
  <c r="F21" i="3"/>
  <c r="E10" i="3"/>
  <c r="G10" i="7" s="1"/>
  <c r="F10" i="3"/>
  <c r="H10" i="7" s="1"/>
  <c r="D10" i="3"/>
  <c r="F10" i="7" s="1"/>
  <c r="E61" i="2"/>
  <c r="F61" i="2"/>
  <c r="E52" i="2"/>
  <c r="F52" i="2"/>
  <c r="E43" i="2"/>
  <c r="F43" i="2"/>
  <c r="E30" i="2"/>
  <c r="F30" i="2"/>
  <c r="E17" i="2"/>
  <c r="F17" i="2"/>
  <c r="D61" i="2"/>
  <c r="D52" i="2"/>
  <c r="D30" i="2"/>
  <c r="D17" i="2"/>
  <c r="D49" i="6"/>
  <c r="D22" i="6"/>
  <c r="F30" i="7" s="1"/>
  <c r="E19" i="6"/>
  <c r="F19" i="6" s="1"/>
  <c r="F29" i="7"/>
  <c r="F45" i="5"/>
  <c r="F43" i="4"/>
  <c r="H20" i="7" s="1"/>
  <c r="E43" i="4"/>
  <c r="G20" i="7" s="1"/>
  <c r="D43" i="4"/>
  <c r="F20" i="7" s="1"/>
  <c r="F30" i="4"/>
  <c r="H18" i="7" s="1"/>
  <c r="E30" i="4"/>
  <c r="G18" i="7" s="1"/>
  <c r="D30" i="4"/>
  <c r="F18" i="7" s="1"/>
  <c r="D21" i="3"/>
  <c r="F12" i="7" s="1"/>
  <c r="F6" i="3"/>
  <c r="H9" i="7" s="1"/>
  <c r="E6" i="3"/>
  <c r="G9" i="7" s="1"/>
  <c r="H12" i="7" l="1"/>
  <c r="G12" i="7"/>
  <c r="F25" i="3"/>
  <c r="E25" i="3"/>
  <c r="D20" i="4"/>
  <c r="E20" i="4"/>
  <c r="D4" i="6"/>
  <c r="G17" i="7"/>
  <c r="F20" i="4"/>
  <c r="F17" i="7"/>
  <c r="F6" i="4"/>
  <c r="E6" i="4"/>
  <c r="H29" i="7"/>
  <c r="G15" i="7"/>
  <c r="H30" i="7"/>
  <c r="E49" i="6"/>
  <c r="G32" i="7" s="1"/>
  <c r="F41" i="6"/>
  <c r="H31" i="7" s="1"/>
  <c r="F32" i="7"/>
  <c r="F27" i="7"/>
  <c r="F16" i="7"/>
  <c r="F10" i="2"/>
  <c r="H8" i="7" s="1"/>
  <c r="E10" i="2"/>
  <c r="E9" i="2" s="1"/>
  <c r="D10" i="2"/>
  <c r="D9" i="2" s="1"/>
  <c r="F14" i="7"/>
  <c r="G29" i="7"/>
  <c r="E41" i="6"/>
  <c r="G31" i="7" s="1"/>
  <c r="G30" i="7"/>
  <c r="F6" i="5"/>
  <c r="E6" i="5"/>
  <c r="D6" i="5"/>
  <c r="D35" i="4"/>
  <c r="F35" i="4"/>
  <c r="E35" i="4"/>
  <c r="F49" i="6"/>
  <c r="F9" i="2" l="1"/>
  <c r="G8" i="7"/>
  <c r="G34" i="7" s="1"/>
  <c r="G10" i="12" s="1"/>
  <c r="G13" i="12" s="1"/>
  <c r="E4" i="6"/>
  <c r="F8" i="7"/>
  <c r="F34" i="7" s="1"/>
  <c r="F4" i="6"/>
  <c r="H32" i="7"/>
  <c r="H34" i="7" s="1"/>
  <c r="H10" i="12" s="1"/>
  <c r="H13" i="12" s="1"/>
  <c r="F10" i="12" l="1"/>
  <c r="F13" i="12" l="1"/>
</calcChain>
</file>

<file path=xl/sharedStrings.xml><?xml version="1.0" encoding="utf-8"?>
<sst xmlns="http://schemas.openxmlformats.org/spreadsheetml/2006/main" count="412" uniqueCount="326">
  <si>
    <t xml:space="preserve">01. Výdavky verejnej správy </t>
  </si>
  <si>
    <t>Mzdy a ostatné osobné vyrovnania</t>
  </si>
  <si>
    <t>Tarifný plat, príplatky k TP</t>
  </si>
  <si>
    <t>Tarifný plat, osob. plat, základný plat</t>
  </si>
  <si>
    <t>Príplatky</t>
  </si>
  <si>
    <t>Odmeny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</si>
  <si>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</si>
  <si>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</si>
  <si>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</si>
  <si>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</si>
  <si>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</si>
  <si>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</si>
  <si>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</si>
  <si>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</si>
  <si>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</si>
  <si>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</si>
  <si>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</si>
  <si>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</si>
  <si>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 xml:space="preserve">620-625 </t>
  </si>
  <si>
    <t xml:space="preserve">Poistné a príspevky  do ZP a SP </t>
  </si>
  <si>
    <t>Príspevok do DDP</t>
  </si>
  <si>
    <t>Tovary a služby</t>
  </si>
  <si>
    <t xml:space="preserve">Cestovné náhrady </t>
  </si>
  <si>
    <t xml:space="preserve">Energia  - elektrická </t>
  </si>
  <si>
    <t>Energie</t>
  </si>
  <si>
    <t>632 001 1</t>
  </si>
  <si>
    <t>Vodné, stočné</t>
  </si>
  <si>
    <t>Poštovné služby a telekomunikačné služby</t>
  </si>
  <si>
    <t xml:space="preserve">              -  plyn </t>
  </si>
  <si>
    <t xml:space="preserve">               - vodné, stočné</t>
  </si>
  <si>
    <t>Energia z dotácie na REGOB</t>
  </si>
  <si>
    <t>Poštové služby</t>
  </si>
  <si>
    <t>Telekomunikačné služby</t>
  </si>
  <si>
    <t xml:space="preserve">Materiál </t>
  </si>
  <si>
    <t>Všeobecný materiál</t>
  </si>
  <si>
    <t>Pracovné odevy,  obuv a pracovné pomôcky</t>
  </si>
  <si>
    <t xml:space="preserve">Softvér a licencie </t>
  </si>
  <si>
    <t xml:space="preserve">Reprezentačné výdavky </t>
  </si>
  <si>
    <t>Dopravné</t>
  </si>
  <si>
    <t>634 001</t>
  </si>
  <si>
    <t>Palivo, mazivá, oleje, špeciálne kvapaliny</t>
  </si>
  <si>
    <t>Servis, údržba, opravy a výdavky s tým spojené</t>
  </si>
  <si>
    <t>Karty, známky, poznámky</t>
  </si>
  <si>
    <t>Prepravné a nájom dopravných prostriedkov</t>
  </si>
  <si>
    <t>Poistenie</t>
  </si>
  <si>
    <t>Karty, známky, poplatky</t>
  </si>
  <si>
    <t>Rutinná a štandartná údržba</t>
  </si>
  <si>
    <t>635 001</t>
  </si>
  <si>
    <t>Interiérového vybavenia</t>
  </si>
  <si>
    <t>635 002</t>
  </si>
  <si>
    <t>Výpočtovej techniky</t>
  </si>
  <si>
    <t>Budov, objektov alebo ich častí</t>
  </si>
  <si>
    <t>Prevádzkových strojov, prístrojov, zariadení, techniky</t>
  </si>
  <si>
    <t>Údržba výpočtovej techniky</t>
  </si>
  <si>
    <t xml:space="preserve">Údržba prevádzkových strojov </t>
  </si>
  <si>
    <t>Údržba a aktualiz.  softvéru</t>
  </si>
  <si>
    <t>Služby</t>
  </si>
  <si>
    <t>637 001</t>
  </si>
  <si>
    <t>Propagácia, reklama a inzercia</t>
  </si>
  <si>
    <t>Všeobecné služby</t>
  </si>
  <si>
    <t>Stravovanie</t>
  </si>
  <si>
    <t>Poistné - majetok obce</t>
  </si>
  <si>
    <t>Prídel do sociálneho fondu</t>
  </si>
  <si>
    <t xml:space="preserve">Obecné zastupiteľstvo - odmeny </t>
  </si>
  <si>
    <t>Obecné zastupiteľstvo - odvody</t>
  </si>
  <si>
    <t>Nemocenské dávky na 10 dní</t>
  </si>
  <si>
    <t>01.1.2 Finančná a rozpočtová oblasť</t>
  </si>
  <si>
    <t xml:space="preserve">Špeciálne služby -  audit </t>
  </si>
  <si>
    <t xml:space="preserve">Poplatky, odvody, dane  bankám </t>
  </si>
  <si>
    <t>01.3.3 Iné všeobecné služby - MATRIKA</t>
  </si>
  <si>
    <t>Tarifný plat</t>
  </si>
  <si>
    <t>621-625</t>
  </si>
  <si>
    <t xml:space="preserve">Odvody do fondov        </t>
  </si>
  <si>
    <t>Energia - el.energia, plyn</t>
  </si>
  <si>
    <t>Poštovné a telekomunikačne služby</t>
  </si>
  <si>
    <t>Pracovný odev</t>
  </si>
  <si>
    <t>01.6.0 Všeobecné verejné služby - VOĽBY</t>
  </si>
  <si>
    <t>620-637</t>
  </si>
  <si>
    <t xml:space="preserve">01.7.0 Transakcie verejného dlhu </t>
  </si>
  <si>
    <t xml:space="preserve">Splácanie úrokov z úverov </t>
  </si>
  <si>
    <t xml:space="preserve">02. Obrana </t>
  </si>
  <si>
    <t>02.2.0 Civilná ochrana</t>
  </si>
  <si>
    <t>Sklad materiálu CO - odmena /refundácia zo ŠR/</t>
  </si>
  <si>
    <t xml:space="preserve">03. Bezpečnosť a poriadok </t>
  </si>
  <si>
    <t>03.2.0 Ochrana pred požiarmi</t>
  </si>
  <si>
    <t>631 001</t>
  </si>
  <si>
    <t>Tuzemské</t>
  </si>
  <si>
    <t xml:space="preserve">Údržba prevádzkových strojov, prístrojov, zariadení </t>
  </si>
  <si>
    <t>Údržba budovy - požiarnej zbrojnice</t>
  </si>
  <si>
    <t>Súťaže</t>
  </si>
  <si>
    <t xml:space="preserve">04. Ekonomická oblasť </t>
  </si>
  <si>
    <t>620-625</t>
  </si>
  <si>
    <t xml:space="preserve">04.5.1 Cestná doprava </t>
  </si>
  <si>
    <t>611-625</t>
  </si>
  <si>
    <t>Mzdy a odvody /z dotácie zo ŠR/</t>
  </si>
  <si>
    <t xml:space="preserve">Osadenie dopravných značiek a orientačných tabúľ </t>
  </si>
  <si>
    <t>Údržba chodníkov a MK /aj zimná/</t>
  </si>
  <si>
    <t xml:space="preserve">05.  Ochrana prírody a krajiny </t>
  </si>
  <si>
    <t>05.1.0 Nakladanie s odpadmi</t>
  </si>
  <si>
    <t>Nákup odpadových nádob</t>
  </si>
  <si>
    <t>Nakladanie s odpadmi - za odvoz odpadu</t>
  </si>
  <si>
    <t xml:space="preserve">                                    - za uloženie odpadu</t>
  </si>
  <si>
    <t xml:space="preserve">                                    - iné služby /napr.drvenie/</t>
  </si>
  <si>
    <t xml:space="preserve">Členské príspevky </t>
  </si>
  <si>
    <t xml:space="preserve">05.4.0 Ochrana životného prostredia </t>
  </si>
  <si>
    <t>Mzdy a odvody  / z dotácie zo ŠR /</t>
  </si>
  <si>
    <t>Poštovné a telekom. služby / z dotácie zo ŠR /</t>
  </si>
  <si>
    <t>06. Bývanie a občianska vybavenosť</t>
  </si>
  <si>
    <t xml:space="preserve">Všeobecný materiál </t>
  </si>
  <si>
    <t>Pracovné odevy, obuv a pracovné pomôcky</t>
  </si>
  <si>
    <t>Palivo do kosačky, prevádz. strojov</t>
  </si>
  <si>
    <t xml:space="preserve">Údržba kosačky, prevádzkových  strojov </t>
  </si>
  <si>
    <t>06.4.0 Verejné osvetlenie</t>
  </si>
  <si>
    <t>Elektrická energia - VO</t>
  </si>
  <si>
    <t>632 001</t>
  </si>
  <si>
    <t xml:space="preserve">Materiál a náhradné diely </t>
  </si>
  <si>
    <t>Údržba a opravy verejného osvetlenia</t>
  </si>
  <si>
    <t xml:space="preserve">08. Rekreácia, kultúra a náboženstvo </t>
  </si>
  <si>
    <t xml:space="preserve">08.1.0.  Športortové služby </t>
  </si>
  <si>
    <t>Energia - elektrická, plyn</t>
  </si>
  <si>
    <t>633 006</t>
  </si>
  <si>
    <t>Všeobecný materiál - budova, ihrisko</t>
  </si>
  <si>
    <t>Palivo na kosenie trávy</t>
  </si>
  <si>
    <t>Údržba budovy,  terénu</t>
  </si>
  <si>
    <t>08.2.0.3 Detský park</t>
  </si>
  <si>
    <t>Elektrická energia</t>
  </si>
  <si>
    <t>Palivo do kosačky - kosenie trávy</t>
  </si>
  <si>
    <t>Údržba objektov, verejnej zelene /orezávanie/</t>
  </si>
  <si>
    <t>08.2.0.5 Knižnica</t>
  </si>
  <si>
    <t xml:space="preserve">Nákup kníh </t>
  </si>
  <si>
    <t>08.2.0.7  Pamiatková starostlivosť</t>
  </si>
  <si>
    <t>Výdavky na budovu " Bitto kaplnka"</t>
  </si>
  <si>
    <t>08.2.0.9  Kultúrny dom</t>
  </si>
  <si>
    <t>Energia - elektrická</t>
  </si>
  <si>
    <t xml:space="preserve">             - plyn</t>
  </si>
  <si>
    <t>Všeobecný material</t>
  </si>
  <si>
    <t xml:space="preserve">              - vecné dary do tomboly</t>
  </si>
  <si>
    <t>Údržba kuchynských zariadení</t>
  </si>
  <si>
    <t>Údržba budovy</t>
  </si>
  <si>
    <t>Špecialne služby</t>
  </si>
  <si>
    <t>08.3.0  Miestny rozhlas</t>
  </si>
  <si>
    <t xml:space="preserve">Údržba miestneho rozhlasu </t>
  </si>
  <si>
    <t>MR - autorský poplatok</t>
  </si>
  <si>
    <t>08.4.0 Náboženské a iné spoločenské služby</t>
  </si>
  <si>
    <t>08.4.0 Cintorín</t>
  </si>
  <si>
    <t>Údržba  kamerového systému</t>
  </si>
  <si>
    <t xml:space="preserve">Transfer pre TJ Dynamo Blatná na Ostrove </t>
  </si>
  <si>
    <t xml:space="preserve">Transfer pre CSEMADOK Blatná na Ostrove  </t>
  </si>
  <si>
    <t>Transfer pre členské príspevky</t>
  </si>
  <si>
    <t>09.1.1.1</t>
  </si>
  <si>
    <t xml:space="preserve">Materská škola </t>
  </si>
  <si>
    <t>Tarifný plat a príplatky k TP</t>
  </si>
  <si>
    <t>Poistné a príspevky do poisťovní</t>
  </si>
  <si>
    <t>Energia  - elektrická</t>
  </si>
  <si>
    <t xml:space="preserve">                - plyn</t>
  </si>
  <si>
    <t xml:space="preserve">                - energia z dotácie zo ŠR</t>
  </si>
  <si>
    <t xml:space="preserve">                - vodné, stočné</t>
  </si>
  <si>
    <t>Poštové a telekomunikačné služby</t>
  </si>
  <si>
    <t>Údržba budovy materskej školy</t>
  </si>
  <si>
    <t>Špeciálne služby</t>
  </si>
  <si>
    <t>MŠ -stravovanie zamestnancov</t>
  </si>
  <si>
    <t>Prídel do  SF</t>
  </si>
  <si>
    <t>Náhrada mzdy na nemocenske dávky</t>
  </si>
  <si>
    <t>09.1.2.1</t>
  </si>
  <si>
    <t xml:space="preserve"> Základná škola </t>
  </si>
  <si>
    <t xml:space="preserve">Odmeny zamestnancom </t>
  </si>
  <si>
    <t>Odmeny z dotácie na vzdelávacie poukazy</t>
  </si>
  <si>
    <t xml:space="preserve">               - plyn</t>
  </si>
  <si>
    <t xml:space="preserve">Knihy, časopisy, školské potreby </t>
  </si>
  <si>
    <t xml:space="preserve">Údržba budovy školy </t>
  </si>
  <si>
    <t>Špeciálne  služby</t>
  </si>
  <si>
    <t>Prídel do SF</t>
  </si>
  <si>
    <t>Práca vykonaná na základe dohody</t>
  </si>
  <si>
    <t>09.5.0.1</t>
  </si>
  <si>
    <t>Školský klub detí</t>
  </si>
  <si>
    <t>Učebné pomôcky</t>
  </si>
  <si>
    <t>09.6.0.1</t>
  </si>
  <si>
    <t>Údržba budovy školskej jedálne</t>
  </si>
  <si>
    <t>Školenie zamestnacov ŠJ</t>
  </si>
  <si>
    <t>10. 2.0  Sociálne zabezpečenie - dôchodcovia</t>
  </si>
  <si>
    <t>Správa obce</t>
  </si>
  <si>
    <t>01.1.2.</t>
  </si>
  <si>
    <t>Finančná a rozpočtová oblasť</t>
  </si>
  <si>
    <t>Iné všeobecné služby - matrika</t>
  </si>
  <si>
    <t>01.3.3.</t>
  </si>
  <si>
    <t>Všeobecná verejná služba - voľby</t>
  </si>
  <si>
    <t>01.1.7.</t>
  </si>
  <si>
    <t>Transakcie ver.služby - úver, úrok</t>
  </si>
  <si>
    <t>03.2.0.</t>
  </si>
  <si>
    <t>Obrana - CO</t>
  </si>
  <si>
    <t>Bezpečnosť a poriadok - požiarníci</t>
  </si>
  <si>
    <t xml:space="preserve">  02.2.0.</t>
  </si>
  <si>
    <t xml:space="preserve">  01.6.0.</t>
  </si>
  <si>
    <t>04.5.1.</t>
  </si>
  <si>
    <t>Cestná doprava</t>
  </si>
  <si>
    <t>05.1.0.</t>
  </si>
  <si>
    <t>Nakladanie s odpadmi</t>
  </si>
  <si>
    <t>05.4.0.</t>
  </si>
  <si>
    <t>Ochrana životného prostredia</t>
  </si>
  <si>
    <t>06.4.0.</t>
  </si>
  <si>
    <t xml:space="preserve">  06.2.0.</t>
  </si>
  <si>
    <t>Rozvoj obcí - verejná zeleň</t>
  </si>
  <si>
    <t>Verejné osvetlenie</t>
  </si>
  <si>
    <t>08.1.0.</t>
  </si>
  <si>
    <t>Športové služby</t>
  </si>
  <si>
    <t>Detský park</t>
  </si>
  <si>
    <t>Knižnica</t>
  </si>
  <si>
    <t>Pamiatková starostlivosť</t>
  </si>
  <si>
    <t>Kultúrny dom</t>
  </si>
  <si>
    <t>Miestny rozhlas</t>
  </si>
  <si>
    <t xml:space="preserve">  08.3.0.</t>
  </si>
  <si>
    <t>08.4.0.</t>
  </si>
  <si>
    <t>Cintorín</t>
  </si>
  <si>
    <t xml:space="preserve">08.4.0.1 Bežné transfery </t>
  </si>
  <si>
    <t>Bežné transféry</t>
  </si>
  <si>
    <t>09.1.1.1.</t>
  </si>
  <si>
    <t>09.1.2.1.</t>
  </si>
  <si>
    <t>09.5.0.1.</t>
  </si>
  <si>
    <t>09.6.0.1.</t>
  </si>
  <si>
    <t>Materská škola</t>
  </si>
  <si>
    <t>Základná škola</t>
  </si>
  <si>
    <t>Školský klub</t>
  </si>
  <si>
    <t>Školská jedáleň</t>
  </si>
  <si>
    <t>10.2.0.</t>
  </si>
  <si>
    <t>Sociálne zabezpečenie - dôchodcovia</t>
  </si>
  <si>
    <t xml:space="preserve"> </t>
  </si>
  <si>
    <t xml:space="preserve">            ROZPOČET VÝDAVKOV  OBCE BLATNÁ NA OSTROVE NA ROKY 2014 - 2016</t>
  </si>
  <si>
    <t xml:space="preserve">            -  REGOB telekom. a poštovné služby </t>
  </si>
  <si>
    <t>Pracovný odev, obuv</t>
  </si>
  <si>
    <t>Školenie, kurzy</t>
  </si>
  <si>
    <t>Servis a údržba požiarného  vozidla</t>
  </si>
  <si>
    <t>Všeobecný materiál  /aj z dotácie/</t>
  </si>
  <si>
    <t xml:space="preserve">Oprava a údržba kuch. zariadení  </t>
  </si>
  <si>
    <t>09.  Vzdelávanie - školské zariadenia</t>
  </si>
  <si>
    <t xml:space="preserve"> Školská jedáleň</t>
  </si>
  <si>
    <t>Kapitálové výdavky spolu:</t>
  </si>
  <si>
    <t>01.7.0  Transakcie verejného dlhu</t>
  </si>
  <si>
    <t>Splácanie  istiny z bankových úverov dlh.</t>
  </si>
  <si>
    <t>Výdavkové finančné operácie  spolu</t>
  </si>
  <si>
    <t>BEŽNÉ VÝDAVKY</t>
  </si>
  <si>
    <t>KAPITÁLOVÉ VÝDAVKY</t>
  </si>
  <si>
    <t>VÝDAVKOVÉ FINANČNÉ OPERÁCIE</t>
  </si>
  <si>
    <t>CELKOM VÝDAVKY</t>
  </si>
  <si>
    <t xml:space="preserve">   </t>
  </si>
  <si>
    <t>Bežné výdavky v EUR</t>
  </si>
  <si>
    <t>Bežné výdavky  v EUR spolu</t>
  </si>
  <si>
    <t>Kapitálové výdavky v EUR</t>
  </si>
  <si>
    <t>Výdavkové finančné operácie v EUR</t>
  </si>
  <si>
    <t xml:space="preserve">BEŽNÉ VÝDAVKY SPOLU </t>
  </si>
  <si>
    <t>Výdavky spolu v EUR</t>
  </si>
  <si>
    <t>Školenia, kurzy, semináre, porady</t>
  </si>
  <si>
    <t>Údržba budovy, objektov a priestorov</t>
  </si>
  <si>
    <t>Údržba verejného priestranstva</t>
  </si>
  <si>
    <t xml:space="preserve">Údržba budov, objektov a ich častí </t>
  </si>
  <si>
    <t>04.4.3  Výstavba - Spoločný stavebný úrad</t>
  </si>
  <si>
    <t>Členský príspevok</t>
  </si>
  <si>
    <t>04.4.3.</t>
  </si>
  <si>
    <t>Výstavba</t>
  </si>
  <si>
    <t>r. 2017</t>
  </si>
  <si>
    <t xml:space="preserve">01.1.1.0 Správa obce </t>
  </si>
  <si>
    <t>Výpočtová technika</t>
  </si>
  <si>
    <t xml:space="preserve">Práca na dohodu - zberný dvor </t>
  </si>
  <si>
    <t>06.2.0 Rozvoj obcí - verejná zeleň</t>
  </si>
  <si>
    <t>Prevádzkové stroje - nákup</t>
  </si>
  <si>
    <t>Údržba prevádzkových zariadení</t>
  </si>
  <si>
    <t>01.1.1.</t>
  </si>
  <si>
    <t>08.2.0.</t>
  </si>
  <si>
    <t>Kancelársky nábytok</t>
  </si>
  <si>
    <t>Všeobecný material /vrátane sadeníc/</t>
  </si>
  <si>
    <t xml:space="preserve">              - kuchynské zariadenie</t>
  </si>
  <si>
    <t>r. 2018</t>
  </si>
  <si>
    <t>Transfer pre iné organizácie - rímsk.kat. cirkev</t>
  </si>
  <si>
    <t>Bežný rozpočet na rok 2018</t>
  </si>
  <si>
    <t>Interiérové vybavenie</t>
  </si>
  <si>
    <t>04.5.1 Cestná doprava</t>
  </si>
  <si>
    <t>Výstavba miestnej komunikácie</t>
  </si>
  <si>
    <t>Rekonštrukcia chodníkov</t>
  </si>
  <si>
    <t>Rozšírenie verejného osvetlenia</t>
  </si>
  <si>
    <t>Kapitálový rozpočet na rok 2018</t>
  </si>
  <si>
    <t xml:space="preserve">Rozpočet           na rok 2018                 </t>
  </si>
  <si>
    <t>09.12.1 Základná škola</t>
  </si>
  <si>
    <t xml:space="preserve">Realizácia novej stavby - oplotenie </t>
  </si>
  <si>
    <t>Výdavkové FO na rok 2018</t>
  </si>
  <si>
    <t>ROZPOČET VÝDAVKOV  OBCE BLATNÁ NA OSTROVE NA ROKY 2017 - 2019</t>
  </si>
  <si>
    <t>r. 2019</t>
  </si>
  <si>
    <t>Bežný rozpočet na rok 2019</t>
  </si>
  <si>
    <t>Kapitálový rozpočet na rok 2019</t>
  </si>
  <si>
    <t>Výdavkové FO na rok 2019</t>
  </si>
  <si>
    <t xml:space="preserve">Rozpočet           na rok 2019                 </t>
  </si>
  <si>
    <t xml:space="preserve">                          - právne služby </t>
  </si>
  <si>
    <t>Poplatky - koncesionárske</t>
  </si>
  <si>
    <t>Špeciálne služby - bežné</t>
  </si>
  <si>
    <t xml:space="preserve">                          - príprava projektov</t>
  </si>
  <si>
    <t>Poštovné výdavky</t>
  </si>
  <si>
    <t>Transfer pre Slovenský Červený kríž</t>
  </si>
  <si>
    <t>Všeobecný materiál z dotácie na REGOB,RA</t>
  </si>
  <si>
    <t>ROZPOČET VÝDAVKOV OBCE BLATNÁ NA OSTROVE NA ROKY 2018-2020</t>
  </si>
  <si>
    <t>Bežný rozpočet na rok 2020</t>
  </si>
  <si>
    <t>ROZPOČET VÝDAVKOV  OBCE BLATNÁ NA OSTROVE NA ROKY 2018 - 2020</t>
  </si>
  <si>
    <t>r. 2020</t>
  </si>
  <si>
    <t>Výdavkové FO na rok 2020</t>
  </si>
  <si>
    <r>
      <t xml:space="preserve">  </t>
    </r>
    <r>
      <rPr>
        <b/>
        <sz val="11"/>
        <rFont val="Arial"/>
        <family val="2"/>
        <charset val="238"/>
      </rPr>
      <t>ROZPOČET VÝDAVKOV OBCE BLATNÁ NA OSTROVE NA ROKY 2018-2020</t>
    </r>
  </si>
  <si>
    <t xml:space="preserve">Rozpočet           na rok 2020                 </t>
  </si>
  <si>
    <t>Odmeny zamestn. mimoprac. pomeru - dohody a odvody</t>
  </si>
  <si>
    <t>Výdavky na voľby v r. 2018 /refundácia zo ŠR/</t>
  </si>
  <si>
    <t>Všeobecný materiál, sadenice /v tom z popl. R7/</t>
  </si>
  <si>
    <t>Energia - elektická</t>
  </si>
  <si>
    <t xml:space="preserve">            - voda</t>
  </si>
  <si>
    <t>Kuchynské zariadenia - el. spotrebiče</t>
  </si>
  <si>
    <t>Potraviny - Škoská jedáleň</t>
  </si>
  <si>
    <t>Deň dôchodcov -  vecné dary pre jubilentov, iné</t>
  </si>
  <si>
    <t>Deň dôchodcov - reprezentačné /pohostenie/</t>
  </si>
  <si>
    <t>Výlet pre dôchodcov - prepravné /aj z dotácie/</t>
  </si>
  <si>
    <t>Knihy, časopisy, noviny, učebnice, uč. pomôcky</t>
  </si>
  <si>
    <t>Poistenie požiarného vozidla a IVECO</t>
  </si>
  <si>
    <t>Autobusová zastávka - osadenie</t>
  </si>
  <si>
    <t xml:space="preserve">                            - Jánoskert</t>
  </si>
  <si>
    <t>Kultúrne podujatia  - deň obce</t>
  </si>
  <si>
    <t xml:space="preserve">                            - ostatné akcie</t>
  </si>
  <si>
    <t>Nákup výpočtovej techniky</t>
  </si>
  <si>
    <t xml:space="preserve">Deň dôchodcov a výlet - program </t>
  </si>
  <si>
    <t>09.11.1 Materská škola</t>
  </si>
  <si>
    <t>Rekonštrukcia budovy MŠ</t>
  </si>
  <si>
    <t>08.2.0.5 Obecná knižnica</t>
  </si>
  <si>
    <t>Rekonštrukcia obecnej knižnice</t>
  </si>
  <si>
    <t>Kapitálový 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</si>
</sst>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Sk&quot;_-;\-* #,##0.00\ &quot;Sk&quot;_-;_-* &quot;-&quot;??\ &quot;Sk&quot;_-;_-@_-"/>
    <numFmt numFmtId="165" formatCode="_-* #,##0.00\ _S_k_-;\-* #,##0.00\ _S_k_-;_-* &quot;-&quot;??\ _S_k_-;_-@_-"/>
    <numFmt numFmtId="166" formatCode="_-* #,##0\ _S_k_-;\-* #,##0\ _S_k_-;_-* &quot;-&quot;??\ _S_k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b/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5" xfId="0" applyFont="1" applyFill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3" borderId="15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 applyAlignment="1">
      <alignment wrapText="1"/>
    </xf>
    <xf numFmtId="14" fontId="7" fillId="4" borderId="15" xfId="0" applyNumberFormat="1" applyFont="1" applyFill="1" applyBorder="1"/>
    <xf numFmtId="0" fontId="7" fillId="4" borderId="16" xfId="0" applyFont="1" applyFill="1" applyBorder="1" applyAlignment="1">
      <alignment horizontal="left"/>
    </xf>
    <xf numFmtId="0" fontId="7" fillId="4" borderId="18" xfId="0" applyFont="1" applyFill="1" applyBorder="1" applyAlignment="1">
      <alignment wrapText="1"/>
    </xf>
    <xf numFmtId="3" fontId="11" fillId="4" borderId="17" xfId="0" applyNumberFormat="1" applyFont="1" applyFill="1" applyBorder="1"/>
    <xf numFmtId="14" fontId="7" fillId="0" borderId="15" xfId="0" applyNumberFormat="1" applyFont="1" applyFill="1" applyBorder="1"/>
    <xf numFmtId="0" fontId="10" fillId="5" borderId="16" xfId="0" applyFont="1" applyFill="1" applyBorder="1" applyAlignment="1">
      <alignment horizontal="left"/>
    </xf>
    <xf numFmtId="0" fontId="10" fillId="5" borderId="18" xfId="0" applyFont="1" applyFill="1" applyBorder="1" applyAlignment="1">
      <alignment wrapText="1"/>
    </xf>
    <xf numFmtId="0" fontId="13" fillId="0" borderId="16" xfId="0" applyFont="1" applyFill="1" applyBorder="1" applyAlignment="1">
      <alignment horizontal="left"/>
    </xf>
    <xf numFmtId="0" fontId="13" fillId="0" borderId="18" xfId="0" applyFont="1" applyFill="1" applyBorder="1" applyAlignment="1">
      <alignment wrapText="1"/>
    </xf>
    <xf numFmtId="3" fontId="13" fillId="0" borderId="17" xfId="0" applyNumberFormat="1" applyFont="1" applyFill="1" applyBorder="1"/>
    <xf numFmtId="14" fontId="2" fillId="0" borderId="15" xfId="0" applyNumberFormat="1" applyFont="1" applyFill="1" applyBorder="1"/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>
      <alignment wrapText="1"/>
    </xf>
    <xf numFmtId="3" fontId="14" fillId="0" borderId="17" xfId="0" applyNumberFormat="1" applyFont="1" applyFill="1" applyBorder="1"/>
    <xf numFmtId="0" fontId="2" fillId="0" borderId="15" xfId="0" applyFont="1" applyFill="1" applyBorder="1"/>
    <xf numFmtId="3" fontId="14" fillId="0" borderId="16" xfId="0" applyNumberFormat="1" applyFont="1" applyFill="1" applyBorder="1" applyAlignment="1">
      <alignment horizontal="left"/>
    </xf>
    <xf numFmtId="3" fontId="13" fillId="0" borderId="16" xfId="0" applyNumberFormat="1" applyFont="1" applyFill="1" applyBorder="1" applyAlignment="1">
      <alignment horizontal="left"/>
    </xf>
    <xf numFmtId="0" fontId="6" fillId="0" borderId="15" xfId="0" applyFont="1" applyFill="1" applyBorder="1"/>
    <xf numFmtId="3" fontId="10" fillId="5" borderId="16" xfId="0" applyNumberFormat="1" applyFont="1" applyFill="1" applyBorder="1" applyAlignment="1">
      <alignment horizontal="left"/>
    </xf>
    <xf numFmtId="0" fontId="7" fillId="0" borderId="19" xfId="0" applyFont="1" applyFill="1" applyBorder="1"/>
    <xf numFmtId="0" fontId="7" fillId="5" borderId="16" xfId="0" applyFont="1" applyFill="1" applyBorder="1" applyAlignment="1">
      <alignment horizontal="left"/>
    </xf>
    <xf numFmtId="0" fontId="7" fillId="5" borderId="18" xfId="0" applyFont="1" applyFill="1" applyBorder="1"/>
    <xf numFmtId="0" fontId="13" fillId="0" borderId="15" xfId="0" applyFont="1" applyFill="1" applyBorder="1"/>
    <xf numFmtId="0" fontId="13" fillId="0" borderId="18" xfId="0" applyFont="1" applyFill="1" applyBorder="1"/>
    <xf numFmtId="0" fontId="7" fillId="0" borderId="15" xfId="0" applyFont="1" applyFill="1" applyBorder="1"/>
    <xf numFmtId="0" fontId="2" fillId="0" borderId="20" xfId="0" applyFont="1" applyFill="1" applyBorder="1"/>
    <xf numFmtId="3" fontId="14" fillId="0" borderId="21" xfId="0" applyNumberFormat="1" applyFont="1" applyFill="1" applyBorder="1" applyAlignment="1">
      <alignment horizontal="left"/>
    </xf>
    <xf numFmtId="0" fontId="14" fillId="0" borderId="22" xfId="0" applyFont="1" applyFill="1" applyBorder="1" applyAlignment="1">
      <alignment wrapText="1"/>
    </xf>
    <xf numFmtId="0" fontId="10" fillId="5" borderId="18" xfId="0" applyFont="1" applyFill="1" applyBorder="1"/>
    <xf numFmtId="0" fontId="14" fillId="0" borderId="17" xfId="0" applyFont="1" applyFill="1" applyBorder="1"/>
    <xf numFmtId="0" fontId="13" fillId="0" borderId="19" xfId="0" applyFont="1" applyFill="1" applyBorder="1"/>
    <xf numFmtId="0" fontId="2" fillId="0" borderId="24" xfId="0" applyFont="1" applyFill="1" applyBorder="1"/>
    <xf numFmtId="0" fontId="14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0" fillId="5" borderId="16" xfId="0" applyFont="1" applyFill="1" applyBorder="1"/>
    <xf numFmtId="0" fontId="2" fillId="0" borderId="21" xfId="0" applyFont="1" applyFill="1" applyBorder="1"/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8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4" borderId="15" xfId="0" applyFont="1" applyFill="1" applyBorder="1"/>
    <xf numFmtId="0" fontId="7" fillId="4" borderId="16" xfId="0" applyFont="1" applyFill="1" applyBorder="1" applyAlignment="1">
      <alignment wrapText="1"/>
    </xf>
    <xf numFmtId="3" fontId="12" fillId="4" borderId="17" xfId="0" applyNumberFormat="1" applyFont="1" applyFill="1" applyBorder="1"/>
    <xf numFmtId="0" fontId="2" fillId="0" borderId="18" xfId="0" applyFont="1" applyFill="1" applyBorder="1"/>
    <xf numFmtId="0" fontId="13" fillId="0" borderId="17" xfId="0" applyFont="1" applyFill="1" applyBorder="1"/>
    <xf numFmtId="0" fontId="10" fillId="4" borderId="15" xfId="0" applyFont="1" applyFill="1" applyBorder="1"/>
    <xf numFmtId="0" fontId="10" fillId="4" borderId="16" xfId="0" applyFont="1" applyFill="1" applyBorder="1" applyAlignment="1">
      <alignment horizontal="left"/>
    </xf>
    <xf numFmtId="0" fontId="10" fillId="4" borderId="16" xfId="0" applyFont="1" applyFill="1" applyBorder="1" applyAlignment="1">
      <alignment wrapText="1"/>
    </xf>
    <xf numFmtId="3" fontId="10" fillId="4" borderId="17" xfId="0" applyNumberFormat="1" applyFont="1" applyFill="1" applyBorder="1"/>
    <xf numFmtId="0" fontId="14" fillId="0" borderId="18" xfId="0" applyFont="1" applyFill="1" applyBorder="1"/>
    <xf numFmtId="3" fontId="10" fillId="0" borderId="17" xfId="0" applyNumberFormat="1" applyFont="1" applyFill="1" applyBorder="1"/>
    <xf numFmtId="0" fontId="2" fillId="0" borderId="16" xfId="0" applyFont="1" applyFill="1" applyBorder="1"/>
    <xf numFmtId="0" fontId="14" fillId="0" borderId="26" xfId="0" applyFont="1" applyFill="1" applyBorder="1"/>
    <xf numFmtId="3" fontId="2" fillId="0" borderId="17" xfId="0" applyNumberFormat="1" applyFont="1" applyFill="1" applyBorder="1"/>
    <xf numFmtId="0" fontId="10" fillId="4" borderId="15" xfId="0" applyNumberFormat="1" applyFont="1" applyFill="1" applyBorder="1"/>
    <xf numFmtId="0" fontId="13" fillId="4" borderId="16" xfId="0" applyFont="1" applyFill="1" applyBorder="1" applyAlignment="1">
      <alignment horizontal="left"/>
    </xf>
    <xf numFmtId="0" fontId="13" fillId="4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 horizontal="left"/>
    </xf>
    <xf numFmtId="3" fontId="10" fillId="3" borderId="17" xfId="0" applyNumberFormat="1" applyFont="1" applyFill="1" applyBorder="1"/>
    <xf numFmtId="0" fontId="10" fillId="0" borderId="0" xfId="0" applyFont="1" applyFill="1"/>
    <xf numFmtId="0" fontId="10" fillId="6" borderId="0" xfId="0" applyFont="1" applyFill="1"/>
    <xf numFmtId="0" fontId="2" fillId="4" borderId="16" xfId="0" applyFont="1" applyFill="1" applyBorder="1" applyAlignment="1">
      <alignment wrapText="1"/>
    </xf>
    <xf numFmtId="0" fontId="2" fillId="0" borderId="17" xfId="0" applyFont="1" applyFill="1" applyBorder="1"/>
    <xf numFmtId="0" fontId="10" fillId="3" borderId="16" xfId="0" applyFont="1" applyFill="1" applyBorder="1"/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" fillId="0" borderId="28" xfId="0" applyFont="1" applyFill="1" applyBorder="1"/>
    <xf numFmtId="3" fontId="10" fillId="3" borderId="16" xfId="0" applyNumberFormat="1" applyFont="1" applyFill="1" applyBorder="1" applyAlignment="1">
      <alignment horizontal="center"/>
    </xf>
    <xf numFmtId="0" fontId="10" fillId="3" borderId="18" xfId="0" applyFont="1" applyFill="1" applyBorder="1"/>
    <xf numFmtId="0" fontId="2" fillId="6" borderId="0" xfId="0" applyFont="1" applyFill="1"/>
    <xf numFmtId="3" fontId="10" fillId="4" borderId="16" xfId="0" applyNumberFormat="1" applyFont="1" applyFill="1" applyBorder="1" applyAlignment="1">
      <alignment horizontal="left"/>
    </xf>
    <xf numFmtId="0" fontId="10" fillId="4" borderId="18" xfId="0" applyFont="1" applyFill="1" applyBorder="1" applyAlignment="1">
      <alignment wrapText="1"/>
    </xf>
    <xf numFmtId="0" fontId="10" fillId="0" borderId="15" xfId="0" applyFont="1" applyFill="1" applyBorder="1"/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/>
    <xf numFmtId="0" fontId="10" fillId="3" borderId="28" xfId="0" applyFont="1" applyFill="1" applyBorder="1" applyAlignment="1">
      <alignment wrapText="1"/>
    </xf>
    <xf numFmtId="3" fontId="13" fillId="0" borderId="30" xfId="0" applyNumberFormat="1" applyFont="1" applyFill="1" applyBorder="1" applyAlignment="1">
      <alignment horizontal="left"/>
    </xf>
    <xf numFmtId="0" fontId="7" fillId="0" borderId="31" xfId="0" applyFont="1" applyFill="1" applyBorder="1"/>
    <xf numFmtId="0" fontId="13" fillId="0" borderId="32" xfId="0" applyFont="1" applyFill="1" applyBorder="1" applyAlignment="1">
      <alignment wrapText="1"/>
    </xf>
    <xf numFmtId="0" fontId="7" fillId="0" borderId="34" xfId="0" applyFont="1" applyFill="1" applyBorder="1"/>
    <xf numFmtId="0" fontId="13" fillId="0" borderId="35" xfId="0" applyFont="1" applyFill="1" applyBorder="1" applyAlignment="1">
      <alignment horizontal="left"/>
    </xf>
    <xf numFmtId="0" fontId="13" fillId="0" borderId="34" xfId="0" applyFont="1" applyFill="1" applyBorder="1" applyAlignment="1">
      <alignment wrapText="1"/>
    </xf>
    <xf numFmtId="0" fontId="7" fillId="3" borderId="24" xfId="0" applyFont="1" applyFill="1" applyBorder="1"/>
    <xf numFmtId="0" fontId="13" fillId="3" borderId="25" xfId="0" applyFont="1" applyFill="1" applyBorder="1" applyAlignment="1">
      <alignment horizontal="left"/>
    </xf>
    <xf numFmtId="0" fontId="13" fillId="3" borderId="25" xfId="0" applyFont="1" applyFill="1" applyBorder="1" applyAlignment="1">
      <alignment wrapText="1"/>
    </xf>
    <xf numFmtId="0" fontId="2" fillId="4" borderId="16" xfId="0" applyFont="1" applyFill="1" applyBorder="1" applyAlignment="1">
      <alignment horizontal="left"/>
    </xf>
    <xf numFmtId="0" fontId="12" fillId="4" borderId="18" xfId="0" applyFont="1" applyFill="1" applyBorder="1" applyAlignment="1">
      <alignment wrapText="1"/>
    </xf>
    <xf numFmtId="0" fontId="7" fillId="3" borderId="15" xfId="0" applyFont="1" applyFill="1" applyBorder="1"/>
    <xf numFmtId="0" fontId="2" fillId="3" borderId="16" xfId="0" applyFont="1" applyFill="1" applyBorder="1" applyAlignment="1">
      <alignment horizontal="left"/>
    </xf>
    <xf numFmtId="0" fontId="2" fillId="3" borderId="36" xfId="0" applyFont="1" applyFill="1" applyBorder="1" applyAlignment="1">
      <alignment wrapText="1"/>
    </xf>
    <xf numFmtId="0" fontId="11" fillId="4" borderId="16" xfId="0" applyFont="1" applyFill="1" applyBorder="1" applyAlignment="1">
      <alignment horizontal="left"/>
    </xf>
    <xf numFmtId="0" fontId="11" fillId="4" borderId="36" xfId="0" applyFont="1" applyFill="1" applyBorder="1" applyAlignment="1">
      <alignment wrapText="1"/>
    </xf>
    <xf numFmtId="49" fontId="14" fillId="0" borderId="16" xfId="1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7" fillId="4" borderId="36" xfId="0" applyFont="1" applyFill="1" applyBorder="1" applyAlignment="1">
      <alignment wrapText="1"/>
    </xf>
    <xf numFmtId="0" fontId="2" fillId="0" borderId="37" xfId="0" applyFont="1" applyFill="1" applyBorder="1" applyAlignment="1">
      <alignment horizontal="left"/>
    </xf>
    <xf numFmtId="0" fontId="2" fillId="0" borderId="36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/>
    </xf>
    <xf numFmtId="0" fontId="14" fillId="0" borderId="18" xfId="0" applyNumberFormat="1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2" fillId="4" borderId="36" xfId="0" applyFont="1" applyFill="1" applyBorder="1" applyAlignment="1">
      <alignment wrapText="1"/>
    </xf>
    <xf numFmtId="0" fontId="15" fillId="0" borderId="18" xfId="0" applyFont="1" applyBorder="1"/>
    <xf numFmtId="0" fontId="15" fillId="0" borderId="38" xfId="0" applyFont="1" applyFill="1" applyBorder="1"/>
    <xf numFmtId="0" fontId="7" fillId="4" borderId="39" xfId="0" applyFont="1" applyFill="1" applyBorder="1"/>
    <xf numFmtId="0" fontId="10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wrapText="1"/>
    </xf>
    <xf numFmtId="0" fontId="13" fillId="0" borderId="30" xfId="0" applyFont="1" applyFill="1" applyBorder="1" applyAlignment="1">
      <alignment horizontal="left"/>
    </xf>
    <xf numFmtId="0" fontId="15" fillId="0" borderId="29" xfId="0" applyFont="1" applyBorder="1" applyAlignment="1"/>
    <xf numFmtId="0" fontId="13" fillId="0" borderId="25" xfId="0" applyFont="1" applyFill="1" applyBorder="1" applyAlignment="1">
      <alignment horizontal="left"/>
    </xf>
    <xf numFmtId="0" fontId="15" fillId="0" borderId="29" xfId="0" applyFont="1" applyBorder="1"/>
    <xf numFmtId="0" fontId="15" fillId="0" borderId="42" xfId="0" applyFont="1" applyBorder="1" applyAlignment="1"/>
    <xf numFmtId="0" fontId="15" fillId="0" borderId="42" xfId="0" applyFont="1" applyBorder="1"/>
    <xf numFmtId="0" fontId="15" fillId="0" borderId="18" xfId="0" applyFont="1" applyFill="1" applyBorder="1"/>
    <xf numFmtId="0" fontId="15" fillId="0" borderId="43" xfId="0" applyFont="1" applyBorder="1"/>
    <xf numFmtId="3" fontId="2" fillId="0" borderId="0" xfId="0" applyNumberFormat="1" applyFont="1" applyFill="1"/>
    <xf numFmtId="14" fontId="7" fillId="0" borderId="19" xfId="0" applyNumberFormat="1" applyFont="1" applyFill="1" applyBorder="1"/>
    <xf numFmtId="0" fontId="4" fillId="0" borderId="7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8" xfId="0" applyFont="1" applyFill="1" applyBorder="1"/>
    <xf numFmtId="0" fontId="0" fillId="0" borderId="0" xfId="0" applyBorder="1"/>
    <xf numFmtId="0" fontId="17" fillId="0" borderId="0" xfId="0" applyFont="1" applyBorder="1" applyAlignment="1">
      <alignment horizontal="left" indent="1"/>
    </xf>
    <xf numFmtId="164" fontId="0" fillId="0" borderId="56" xfId="0" applyNumberFormat="1" applyBorder="1" applyAlignment="1">
      <alignment horizontal="left" indent="1"/>
    </xf>
    <xf numFmtId="0" fontId="17" fillId="0" borderId="57" xfId="0" applyFont="1" applyBorder="1" applyAlignment="1">
      <alignment horizontal="left" indent="1"/>
    </xf>
    <xf numFmtId="0" fontId="17" fillId="0" borderId="21" xfId="0" applyFont="1" applyBorder="1" applyAlignment="1">
      <alignment horizontal="left" indent="1"/>
    </xf>
    <xf numFmtId="0" fontId="17" fillId="0" borderId="58" xfId="0" applyFont="1" applyBorder="1" applyAlignment="1">
      <alignment horizontal="left" indent="1"/>
    </xf>
    <xf numFmtId="164" fontId="0" fillId="0" borderId="54" xfId="0" applyNumberFormat="1" applyBorder="1" applyAlignment="1">
      <alignment horizontal="left" indent="1"/>
    </xf>
    <xf numFmtId="0" fontId="17" fillId="0" borderId="19" xfId="0" applyFont="1" applyBorder="1" applyAlignment="1">
      <alignment horizontal="left" indent="1"/>
    </xf>
    <xf numFmtId="0" fontId="17" fillId="0" borderId="16" xfId="0" applyFont="1" applyBorder="1" applyAlignment="1">
      <alignment horizontal="left" indent="1"/>
    </xf>
    <xf numFmtId="0" fontId="17" fillId="0" borderId="59" xfId="0" applyFont="1" applyBorder="1" applyAlignment="1">
      <alignment horizontal="left" indent="1"/>
    </xf>
    <xf numFmtId="2" fontId="0" fillId="0" borderId="56" xfId="0" applyNumberFormat="1" applyBorder="1" applyAlignment="1">
      <alignment horizontal="left" indent="1"/>
    </xf>
    <xf numFmtId="0" fontId="17" fillId="0" borderId="47" xfId="0" applyFont="1" applyBorder="1" applyAlignment="1">
      <alignment horizontal="left" indent="1"/>
    </xf>
    <xf numFmtId="0" fontId="17" fillId="0" borderId="48" xfId="0" applyFont="1" applyBorder="1" applyAlignment="1">
      <alignment horizontal="left" indent="1"/>
    </xf>
    <xf numFmtId="14" fontId="0" fillId="0" borderId="56" xfId="0" applyNumberFormat="1" applyBorder="1" applyAlignment="1">
      <alignment horizontal="left" indent="1"/>
    </xf>
    <xf numFmtId="16" fontId="0" fillId="0" borderId="54" xfId="0" applyNumberFormat="1" applyBorder="1" applyAlignment="1">
      <alignment horizontal="left" indent="1"/>
    </xf>
    <xf numFmtId="164" fontId="0" fillId="0" borderId="55" xfId="0" applyNumberFormat="1" applyBorder="1" applyAlignment="1">
      <alignment horizontal="left" indent="1"/>
    </xf>
    <xf numFmtId="0" fontId="17" fillId="0" borderId="35" xfId="0" applyFont="1" applyBorder="1" applyAlignment="1">
      <alignment horizontal="left" indent="1"/>
    </xf>
    <xf numFmtId="0" fontId="17" fillId="0" borderId="50" xfId="0" applyFont="1" applyBorder="1" applyAlignment="1">
      <alignment horizontal="left" indent="1"/>
    </xf>
    <xf numFmtId="0" fontId="4" fillId="0" borderId="0" xfId="0" applyFont="1" applyFill="1" applyBorder="1"/>
    <xf numFmtId="0" fontId="17" fillId="0" borderId="0" xfId="0" applyFont="1"/>
    <xf numFmtId="0" fontId="14" fillId="2" borderId="16" xfId="0" applyFont="1" applyFill="1" applyBorder="1" applyAlignment="1">
      <alignment horizontal="left"/>
    </xf>
    <xf numFmtId="0" fontId="14" fillId="2" borderId="18" xfId="0" applyFont="1" applyFill="1" applyBorder="1"/>
    <xf numFmtId="0" fontId="2" fillId="0" borderId="57" xfId="0" applyFont="1" applyFill="1" applyBorder="1"/>
    <xf numFmtId="0" fontId="7" fillId="2" borderId="19" xfId="0" applyFont="1" applyFill="1" applyBorder="1"/>
    <xf numFmtId="0" fontId="13" fillId="0" borderId="65" xfId="0" applyFont="1" applyFill="1" applyBorder="1" applyAlignment="1">
      <alignment horizontal="left"/>
    </xf>
    <xf numFmtId="0" fontId="2" fillId="0" borderId="66" xfId="0" applyFont="1" applyFill="1" applyBorder="1"/>
    <xf numFmtId="3" fontId="13" fillId="0" borderId="65" xfId="0" applyNumberFormat="1" applyFont="1" applyFill="1" applyBorder="1" applyAlignment="1">
      <alignment horizontal="left"/>
    </xf>
    <xf numFmtId="0" fontId="10" fillId="4" borderId="39" xfId="0" applyFont="1" applyFill="1" applyBorder="1"/>
    <xf numFmtId="0" fontId="10" fillId="4" borderId="25" xfId="0" applyFont="1" applyFill="1" applyBorder="1" applyAlignment="1">
      <alignment horizontal="left"/>
    </xf>
    <xf numFmtId="0" fontId="10" fillId="4" borderId="25" xfId="0" applyFont="1" applyFill="1" applyBorder="1" applyAlignment="1">
      <alignment wrapText="1"/>
    </xf>
    <xf numFmtId="0" fontId="7" fillId="0" borderId="67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1" fillId="3" borderId="68" xfId="0" applyFont="1" applyFill="1" applyBorder="1"/>
    <xf numFmtId="0" fontId="2" fillId="3" borderId="69" xfId="0" applyFont="1" applyFill="1" applyBorder="1" applyAlignment="1">
      <alignment horizontal="left"/>
    </xf>
    <xf numFmtId="0" fontId="2" fillId="3" borderId="69" xfId="0" applyFont="1" applyFill="1" applyBorder="1" applyAlignment="1">
      <alignment wrapText="1"/>
    </xf>
    <xf numFmtId="3" fontId="10" fillId="3" borderId="70" xfId="0" applyNumberFormat="1" applyFont="1" applyFill="1" applyBorder="1"/>
    <xf numFmtId="3" fontId="14" fillId="0" borderId="71" xfId="0" applyNumberFormat="1" applyFont="1" applyFill="1" applyBorder="1"/>
    <xf numFmtId="14" fontId="7" fillId="0" borderId="67" xfId="0" applyNumberFormat="1" applyFont="1" applyFill="1" applyBorder="1"/>
    <xf numFmtId="3" fontId="2" fillId="0" borderId="65" xfId="0" applyNumberFormat="1" applyFont="1" applyFill="1" applyBorder="1" applyAlignment="1">
      <alignment horizontal="left"/>
    </xf>
    <xf numFmtId="0" fontId="2" fillId="0" borderId="38" xfId="0" applyFont="1" applyFill="1" applyBorder="1" applyAlignment="1">
      <alignment wrapText="1"/>
    </xf>
    <xf numFmtId="3" fontId="2" fillId="0" borderId="33" xfId="0" applyNumberFormat="1" applyFont="1" applyFill="1" applyBorder="1"/>
    <xf numFmtId="3" fontId="2" fillId="0" borderId="72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6" fillId="0" borderId="73" xfId="0" applyFont="1" applyFill="1" applyBorder="1"/>
    <xf numFmtId="166" fontId="17" fillId="0" borderId="53" xfId="1" applyNumberFormat="1" applyFont="1" applyBorder="1" applyAlignment="1">
      <alignment horizontal="left" indent="1"/>
    </xf>
    <xf numFmtId="166" fontId="17" fillId="0" borderId="30" xfId="1" applyNumberFormat="1" applyFont="1" applyBorder="1" applyAlignment="1">
      <alignment horizontal="left" indent="1"/>
    </xf>
    <xf numFmtId="166" fontId="0" fillId="0" borderId="42" xfId="1" applyNumberFormat="1" applyFont="1" applyBorder="1" applyAlignment="1">
      <alignment horizontal="left" indent="1"/>
    </xf>
    <xf numFmtId="166" fontId="0" fillId="0" borderId="51" xfId="1" applyNumberFormat="1" applyFont="1" applyBorder="1" applyAlignment="1">
      <alignment horizontal="left" indent="1"/>
    </xf>
    <xf numFmtId="166" fontId="0" fillId="0" borderId="29" xfId="1" applyNumberFormat="1" applyFont="1" applyBorder="1" applyAlignment="1">
      <alignment horizontal="left" indent="1"/>
    </xf>
    <xf numFmtId="166" fontId="0" fillId="0" borderId="52" xfId="1" applyNumberFormat="1" applyFont="1" applyBorder="1" applyAlignment="1">
      <alignment horizontal="left" indent="1"/>
    </xf>
    <xf numFmtId="3" fontId="2" fillId="0" borderId="79" xfId="0" applyNumberFormat="1" applyFont="1" applyFill="1" applyBorder="1" applyAlignment="1">
      <alignment horizontal="left"/>
    </xf>
    <xf numFmtId="3" fontId="2" fillId="0" borderId="71" xfId="0" applyNumberFormat="1" applyFont="1" applyFill="1" applyBorder="1"/>
    <xf numFmtId="0" fontId="2" fillId="0" borderId="80" xfId="0" applyFont="1" applyFill="1" applyBorder="1" applyAlignment="1">
      <alignment wrapText="1"/>
    </xf>
    <xf numFmtId="3" fontId="2" fillId="0" borderId="81" xfId="0" applyNumberFormat="1" applyFont="1" applyFill="1" applyBorder="1"/>
    <xf numFmtId="0" fontId="9" fillId="7" borderId="70" xfId="0" applyFont="1" applyFill="1" applyBorder="1" applyAlignment="1">
      <alignment horizontal="center" vertical="center" wrapText="1"/>
    </xf>
    <xf numFmtId="14" fontId="7" fillId="4" borderId="19" xfId="0" applyNumberFormat="1" applyFont="1" applyFill="1" applyBorder="1"/>
    <xf numFmtId="0" fontId="7" fillId="4" borderId="19" xfId="0" applyFont="1" applyFill="1" applyBorder="1"/>
    <xf numFmtId="0" fontId="2" fillId="4" borderId="18" xfId="0" applyFont="1" applyFill="1" applyBorder="1" applyAlignment="1">
      <alignment wrapText="1"/>
    </xf>
    <xf numFmtId="0" fontId="2" fillId="0" borderId="78" xfId="0" applyFont="1" applyFill="1" applyBorder="1"/>
    <xf numFmtId="0" fontId="14" fillId="0" borderId="80" xfId="0" applyFont="1" applyFill="1" applyBorder="1" applyAlignment="1">
      <alignment wrapText="1"/>
    </xf>
    <xf numFmtId="0" fontId="3" fillId="7" borderId="84" xfId="0" applyFont="1" applyFill="1" applyBorder="1" applyAlignment="1">
      <alignment vertical="center"/>
    </xf>
    <xf numFmtId="0" fontId="8" fillId="7" borderId="85" xfId="0" applyFont="1" applyFill="1" applyBorder="1" applyAlignment="1">
      <alignment horizontal="left" vertical="center"/>
    </xf>
    <xf numFmtId="0" fontId="8" fillId="7" borderId="86" xfId="0" applyFont="1" applyFill="1" applyBorder="1" applyAlignment="1">
      <alignment vertical="center" wrapText="1"/>
    </xf>
    <xf numFmtId="0" fontId="2" fillId="4" borderId="79" xfId="0" applyFont="1" applyFill="1" applyBorder="1" applyAlignment="1">
      <alignment horizontal="left"/>
    </xf>
    <xf numFmtId="0" fontId="2" fillId="4" borderId="79" xfId="0" applyFont="1" applyFill="1" applyBorder="1" applyAlignment="1">
      <alignment wrapText="1"/>
    </xf>
    <xf numFmtId="3" fontId="20" fillId="4" borderId="17" xfId="0" applyNumberFormat="1" applyFont="1" applyFill="1" applyBorder="1"/>
    <xf numFmtId="14" fontId="20" fillId="4" borderId="78" xfId="0" applyNumberFormat="1" applyFont="1" applyFill="1" applyBorder="1"/>
    <xf numFmtId="166" fontId="17" fillId="0" borderId="89" xfId="1" applyNumberFormat="1" applyFont="1" applyBorder="1" applyAlignment="1">
      <alignment horizontal="left" indent="1"/>
    </xf>
    <xf numFmtId="166" fontId="0" fillId="0" borderId="43" xfId="1" applyNumberFormat="1" applyFont="1" applyBorder="1" applyAlignment="1">
      <alignment horizontal="left" indent="1"/>
    </xf>
    <xf numFmtId="166" fontId="0" fillId="0" borderId="90" xfId="1" applyNumberFormat="1" applyFont="1" applyBorder="1" applyAlignment="1">
      <alignment horizontal="left" indent="1"/>
    </xf>
    <xf numFmtId="164" fontId="0" fillId="0" borderId="93" xfId="0" applyNumberFormat="1" applyBorder="1" applyAlignment="1">
      <alignment horizontal="left" indent="1"/>
    </xf>
    <xf numFmtId="0" fontId="16" fillId="0" borderId="48" xfId="0" applyFont="1" applyFill="1" applyBorder="1" applyAlignment="1"/>
    <xf numFmtId="0" fontId="0" fillId="0" borderId="0" xfId="0" applyAlignment="1">
      <alignment horizontal="left"/>
    </xf>
    <xf numFmtId="0" fontId="0" fillId="0" borderId="29" xfId="0" applyBorder="1"/>
    <xf numFmtId="3" fontId="19" fillId="8" borderId="60" xfId="0" applyNumberFormat="1" applyFont="1" applyFill="1" applyBorder="1" applyAlignment="1">
      <alignment horizontal="center" vertical="center" wrapText="1"/>
    </xf>
    <xf numFmtId="3" fontId="19" fillId="8" borderId="50" xfId="0" applyNumberFormat="1" applyFont="1" applyFill="1" applyBorder="1" applyAlignment="1">
      <alignment horizontal="center" vertical="center" wrapText="1"/>
    </xf>
    <xf numFmtId="0" fontId="3" fillId="8" borderId="74" xfId="0" applyFont="1" applyFill="1" applyBorder="1" applyAlignment="1">
      <alignment vertical="center"/>
    </xf>
    <xf numFmtId="0" fontId="3" fillId="8" borderId="75" xfId="0" applyFont="1" applyFill="1" applyBorder="1" applyAlignment="1">
      <alignment horizontal="left" vertical="center"/>
    </xf>
    <xf numFmtId="0" fontId="8" fillId="8" borderId="76" xfId="0" applyFont="1" applyFill="1" applyBorder="1" applyAlignment="1">
      <alignment vertical="center" wrapText="1"/>
    </xf>
    <xf numFmtId="0" fontId="20" fillId="8" borderId="70" xfId="0" applyFont="1" applyFill="1" applyBorder="1" applyAlignment="1">
      <alignment horizontal="center" vertical="center" wrapText="1"/>
    </xf>
    <xf numFmtId="3" fontId="3" fillId="3" borderId="33" xfId="0" applyNumberFormat="1" applyFont="1" applyFill="1" applyBorder="1"/>
    <xf numFmtId="0" fontId="0" fillId="3" borderId="35" xfId="0" applyFill="1" applyBorder="1"/>
    <xf numFmtId="166" fontId="0" fillId="0" borderId="29" xfId="1" applyNumberFormat="1" applyFont="1" applyBorder="1"/>
    <xf numFmtId="0" fontId="20" fillId="0" borderId="0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166" fontId="21" fillId="3" borderId="88" xfId="0" applyNumberFormat="1" applyFont="1" applyFill="1" applyBorder="1"/>
    <xf numFmtId="166" fontId="21" fillId="3" borderId="88" xfId="0" applyNumberFormat="1" applyFont="1" applyFill="1" applyBorder="1" applyAlignment="1"/>
    <xf numFmtId="166" fontId="25" fillId="3" borderId="55" xfId="1" applyNumberFormat="1" applyFont="1" applyFill="1" applyBorder="1"/>
    <xf numFmtId="0" fontId="0" fillId="0" borderId="29" xfId="1" applyNumberFormat="1" applyFont="1" applyBorder="1" applyAlignment="1">
      <alignment horizontal="center"/>
    </xf>
    <xf numFmtId="0" fontId="0" fillId="0" borderId="52" xfId="1" applyNumberFormat="1" applyFont="1" applyBorder="1" applyAlignment="1">
      <alignment horizontal="center"/>
    </xf>
    <xf numFmtId="166" fontId="10" fillId="3" borderId="17" xfId="1" applyNumberFormat="1" applyFont="1" applyFill="1" applyBorder="1" applyAlignment="1">
      <alignment horizontal="right"/>
    </xf>
    <xf numFmtId="166" fontId="11" fillId="4" borderId="17" xfId="1" applyNumberFormat="1" applyFont="1" applyFill="1" applyBorder="1"/>
    <xf numFmtId="166" fontId="12" fillId="5" borderId="17" xfId="1" applyNumberFormat="1" applyFont="1" applyFill="1" applyBorder="1"/>
    <xf numFmtId="166" fontId="13" fillId="0" borderId="17" xfId="1" applyNumberFormat="1" applyFont="1" applyFill="1" applyBorder="1"/>
    <xf numFmtId="166" fontId="10" fillId="5" borderId="17" xfId="1" applyNumberFormat="1" applyFont="1" applyFill="1" applyBorder="1"/>
    <xf numFmtId="166" fontId="14" fillId="0" borderId="17" xfId="1" applyNumberFormat="1" applyFont="1" applyFill="1" applyBorder="1"/>
    <xf numFmtId="166" fontId="14" fillId="0" borderId="23" xfId="1" applyNumberFormat="1" applyFont="1" applyFill="1" applyBorder="1"/>
    <xf numFmtId="166" fontId="14" fillId="2" borderId="17" xfId="1" applyNumberFormat="1" applyFont="1" applyFill="1" applyBorder="1"/>
    <xf numFmtId="166" fontId="14" fillId="0" borderId="13" xfId="1" applyNumberFormat="1" applyFont="1" applyFill="1" applyBorder="1"/>
    <xf numFmtId="166" fontId="10" fillId="3" borderId="17" xfId="1" applyNumberFormat="1" applyFont="1" applyFill="1" applyBorder="1"/>
    <xf numFmtId="166" fontId="10" fillId="4" borderId="17" xfId="1" applyNumberFormat="1" applyFont="1" applyFill="1" applyBorder="1"/>
    <xf numFmtId="166" fontId="12" fillId="4" borderId="17" xfId="1" applyNumberFormat="1" applyFont="1" applyFill="1" applyBorder="1"/>
    <xf numFmtId="166" fontId="11" fillId="0" borderId="33" xfId="1" applyNumberFormat="1" applyFont="1" applyFill="1" applyBorder="1"/>
    <xf numFmtId="166" fontId="11" fillId="0" borderId="34" xfId="1" applyNumberFormat="1" applyFont="1" applyFill="1" applyBorder="1"/>
    <xf numFmtId="166" fontId="11" fillId="3" borderId="13" xfId="1" applyNumberFormat="1" applyFont="1" applyFill="1" applyBorder="1"/>
    <xf numFmtId="166" fontId="13" fillId="0" borderId="33" xfId="1" applyNumberFormat="1" applyFont="1" applyFill="1" applyBorder="1"/>
    <xf numFmtId="166" fontId="10" fillId="4" borderId="13" xfId="1" applyNumberFormat="1" applyFont="1" applyFill="1" applyBorder="1"/>
    <xf numFmtId="166" fontId="10" fillId="0" borderId="17" xfId="1" applyNumberFormat="1" applyFont="1" applyFill="1" applyBorder="1"/>
    <xf numFmtId="3" fontId="2" fillId="0" borderId="23" xfId="0" applyNumberFormat="1" applyFont="1" applyFill="1" applyBorder="1"/>
    <xf numFmtId="0" fontId="2" fillId="0" borderId="97" xfId="0" applyFont="1" applyFill="1" applyBorder="1" applyAlignment="1">
      <alignment wrapText="1"/>
    </xf>
    <xf numFmtId="0" fontId="20" fillId="8" borderId="9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wrapText="1"/>
    </xf>
    <xf numFmtId="3" fontId="2" fillId="4" borderId="23" xfId="0" applyNumberFormat="1" applyFont="1" applyFill="1" applyBorder="1"/>
    <xf numFmtId="0" fontId="2" fillId="0" borderId="9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3" fontId="2" fillId="2" borderId="23" xfId="0" applyNumberFormat="1" applyFont="1" applyFill="1" applyBorder="1"/>
    <xf numFmtId="3" fontId="2" fillId="0" borderId="42" xfId="0" applyNumberFormat="1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 horizontal="left"/>
    </xf>
    <xf numFmtId="3" fontId="2" fillId="2" borderId="29" xfId="0" applyNumberFormat="1" applyFont="1" applyFill="1" applyBorder="1" applyAlignment="1">
      <alignment horizontal="left"/>
    </xf>
    <xf numFmtId="3" fontId="2" fillId="0" borderId="43" xfId="0" applyNumberFormat="1" applyFont="1" applyFill="1" applyBorder="1" applyAlignment="1">
      <alignment horizontal="left"/>
    </xf>
    <xf numFmtId="0" fontId="2" fillId="0" borderId="99" xfId="0" applyFont="1" applyFill="1" applyBorder="1" applyAlignment="1">
      <alignment wrapText="1"/>
    </xf>
    <xf numFmtId="3" fontId="2" fillId="2" borderId="71" xfId="0" applyNumberFormat="1" applyFont="1" applyFill="1" applyBorder="1"/>
    <xf numFmtId="3" fontId="12" fillId="4" borderId="71" xfId="0" applyNumberFormat="1" applyFont="1" applyFill="1" applyBorder="1"/>
    <xf numFmtId="3" fontId="2" fillId="4" borderId="81" xfId="0" applyNumberFormat="1" applyFont="1" applyFill="1" applyBorder="1"/>
    <xf numFmtId="3" fontId="3" fillId="3" borderId="72" xfId="0" applyNumberFormat="1" applyFont="1" applyFill="1" applyBorder="1"/>
    <xf numFmtId="0" fontId="0" fillId="0" borderId="100" xfId="0" applyBorder="1"/>
    <xf numFmtId="0" fontId="0" fillId="0" borderId="3" xfId="0" applyBorder="1"/>
    <xf numFmtId="14" fontId="2" fillId="0" borderId="101" xfId="0" applyNumberFormat="1" applyFont="1" applyFill="1" applyBorder="1"/>
    <xf numFmtId="14" fontId="2" fillId="0" borderId="102" xfId="0" applyNumberFormat="1" applyFont="1" applyFill="1" applyBorder="1"/>
    <xf numFmtId="14" fontId="2" fillId="0" borderId="103" xfId="0" applyNumberFormat="1" applyFont="1" applyFill="1" applyBorder="1"/>
    <xf numFmtId="17" fontId="10" fillId="4" borderId="57" xfId="0" applyNumberFormat="1" applyFont="1" applyFill="1" applyBorder="1"/>
    <xf numFmtId="14" fontId="2" fillId="2" borderId="102" xfId="0" applyNumberFormat="1" applyFont="1" applyFill="1" applyBorder="1"/>
    <xf numFmtId="14" fontId="10" fillId="4" borderId="19" xfId="0" applyNumberFormat="1" applyFont="1" applyFill="1" applyBorder="1"/>
    <xf numFmtId="3" fontId="2" fillId="2" borderId="16" xfId="0" applyNumberFormat="1" applyFont="1" applyFill="1" applyBorder="1" applyAlignment="1">
      <alignment horizontal="left"/>
    </xf>
    <xf numFmtId="3" fontId="2" fillId="2" borderId="81" xfId="0" applyNumberFormat="1" applyFont="1" applyFill="1" applyBorder="1"/>
    <xf numFmtId="0" fontId="10" fillId="4" borderId="102" xfId="0" applyNumberFormat="1" applyFont="1" applyFill="1" applyBorder="1"/>
    <xf numFmtId="0" fontId="12" fillId="4" borderId="17" xfId="0" applyFont="1" applyFill="1" applyBorder="1"/>
    <xf numFmtId="166" fontId="17" fillId="0" borderId="30" xfId="1" applyNumberFormat="1" applyFont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14" fontId="10" fillId="4" borderId="15" xfId="0" applyNumberFormat="1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0" fillId="4" borderId="15" xfId="0" applyNumberFormat="1" applyFont="1" applyFill="1" applyBorder="1" applyAlignment="1">
      <alignment horizontal="left"/>
    </xf>
    <xf numFmtId="0" fontId="10" fillId="4" borderId="16" xfId="0" applyNumberFormat="1" applyFont="1" applyFill="1" applyBorder="1" applyAlignment="1">
      <alignment horizontal="left"/>
    </xf>
    <xf numFmtId="0" fontId="10" fillId="4" borderId="27" xfId="0" applyNumberFormat="1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18" fillId="3" borderId="87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1" fillId="3" borderId="94" xfId="0" applyFont="1" applyFill="1" applyBorder="1" applyAlignment="1">
      <alignment horizontal="center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9" fillId="8" borderId="91" xfId="0" applyFont="1" applyFill="1" applyBorder="1" applyAlignment="1">
      <alignment horizontal="center" vertical="center" wrapText="1"/>
    </xf>
    <xf numFmtId="0" fontId="19" fillId="8" borderId="92" xfId="0" applyFont="1" applyFill="1" applyBorder="1" applyAlignment="1">
      <alignment horizontal="center" vertical="center" wrapText="1"/>
    </xf>
    <xf numFmtId="0" fontId="19" fillId="8" borderId="61" xfId="0" applyFont="1" applyFill="1" applyBorder="1" applyAlignment="1">
      <alignment horizontal="center" vertical="center" wrapText="1"/>
    </xf>
    <xf numFmtId="0" fontId="19" fillId="8" borderId="62" xfId="0" applyFont="1" applyFill="1" applyBorder="1" applyAlignment="1">
      <alignment horizontal="center" vertical="center" wrapText="1"/>
    </xf>
    <xf numFmtId="0" fontId="19" fillId="8" borderId="63" xfId="0" applyFont="1" applyFill="1" applyBorder="1" applyAlignment="1">
      <alignment horizontal="center" vertical="center" wrapText="1"/>
    </xf>
    <xf numFmtId="0" fontId="19" fillId="8" borderId="64" xfId="0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96" xfId="0" applyFont="1" applyFill="1" applyBorder="1" applyAlignment="1">
      <alignment horizontal="center" vertical="center"/>
    </xf>
    <xf numFmtId="0" fontId="24" fillId="3" borderId="82" xfId="0" applyFont="1" applyFill="1" applyBorder="1" applyAlignment="1">
      <alignment horizontal="center"/>
    </xf>
    <xf numFmtId="0" fontId="24" fillId="3" borderId="83" xfId="0" applyFont="1" applyFill="1" applyBorder="1" applyAlignment="1">
      <alignment horizontal="center"/>
    </xf>
    <xf numFmtId="0" fontId="24" fillId="3" borderId="96" xfId="0" applyFont="1" applyFill="1" applyBorder="1" applyAlignment="1">
      <alignment horizontal="center"/>
    </xf>
    <xf numFmtId="0" fontId="19" fillId="7" borderId="95" xfId="0" applyFont="1" applyFill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8" fillId="3" borderId="67" xfId="0" applyFont="1" applyFill="1" applyBorder="1" applyAlignment="1">
      <alignment horizontal="center"/>
    </xf>
    <xf numFmtId="0" fontId="18" fillId="3" borderId="65" xfId="0" applyFont="1" applyFill="1" applyBorder="1" applyAlignment="1">
      <alignment horizontal="center"/>
    </xf>
    <xf numFmtId="0" fontId="22" fillId="7" borderId="44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7" borderId="46" xfId="0" applyFont="1" applyFill="1" applyBorder="1" applyAlignment="1">
      <alignment horizontal="center" vertical="center"/>
    </xf>
    <xf numFmtId="0" fontId="22" fillId="7" borderId="4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3" fontId="14" fillId="2" borderId="17" xfId="0" applyNumberFormat="1" applyFont="1" applyFill="1" applyBorder="1"/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11" workbookViewId="0">
      <selection activeCell="D72" sqref="D72"/>
    </sheetView>
  </sheetViews>
  <sheetFormatPr defaultRowHeight="14.4" outlineLevelRow="2" x14ac:dyDescent="0.3"/>
  <cols>
    <col min="1" max="1" width="0.6640625" customWidth="1"/>
    <col min="2" max="2" width="7.109375" customWidth="1"/>
    <col min="3" max="3" width="39.44140625" customWidth="1"/>
    <col min="4" max="4" width="10.88671875" customWidth="1"/>
    <col min="5" max="5" width="10.6640625" customWidth="1"/>
    <col min="6" max="6" width="10.5546875" customWidth="1"/>
  </cols>
  <sheetData>
    <row r="1" spans="1:6" s="1" customFormat="1" ht="10.8" thickBot="1" x14ac:dyDescent="0.25">
      <c r="B1" s="2"/>
      <c r="C1" s="3"/>
      <c r="D1" s="4"/>
      <c r="E1" s="4"/>
      <c r="F1" s="4"/>
    </row>
    <row r="2" spans="1:6" s="1" customFormat="1" ht="26.4" customHeight="1" thickTop="1" x14ac:dyDescent="0.25">
      <c r="A2" s="294" t="s">
        <v>283</v>
      </c>
      <c r="B2" s="295"/>
      <c r="C2" s="295"/>
      <c r="D2" s="295"/>
      <c r="E2" s="295"/>
      <c r="F2" s="296"/>
    </row>
    <row r="3" spans="1:6" s="1" customFormat="1" ht="13.2" customHeight="1" thickBot="1" x14ac:dyDescent="0.35">
      <c r="A3" s="5"/>
      <c r="B3" s="6"/>
      <c r="C3" s="7"/>
      <c r="D3" s="8"/>
      <c r="E3" s="8"/>
      <c r="F3" s="9"/>
    </row>
    <row r="4" spans="1:6" s="1" customFormat="1" ht="12" customHeight="1" thickTop="1" thickBot="1" x14ac:dyDescent="0.25">
      <c r="A4" s="10"/>
      <c r="B4" s="11"/>
      <c r="C4" s="12"/>
      <c r="D4" s="13"/>
      <c r="E4" s="13"/>
      <c r="F4" s="13"/>
    </row>
    <row r="5" spans="1:6" s="1" customFormat="1" ht="20.25" hidden="1" customHeight="1" x14ac:dyDescent="0.2">
      <c r="A5" s="14"/>
      <c r="B5" s="15"/>
      <c r="C5" s="16"/>
      <c r="D5" s="17"/>
      <c r="E5" s="17"/>
      <c r="F5" s="17"/>
    </row>
    <row r="6" spans="1:6" s="1" customFormat="1" ht="23.25" hidden="1" customHeight="1" x14ac:dyDescent="0.2">
      <c r="A6" s="18"/>
      <c r="B6" s="15"/>
      <c r="C6" s="16"/>
      <c r="D6" s="18"/>
      <c r="E6" s="18"/>
      <c r="F6" s="18"/>
    </row>
    <row r="7" spans="1:6" s="1" customFormat="1" ht="0.75" hidden="1" customHeight="1" x14ac:dyDescent="0.2">
      <c r="A7" s="14"/>
      <c r="B7" s="15"/>
      <c r="C7" s="16"/>
      <c r="D7" s="19"/>
      <c r="E7" s="19"/>
      <c r="F7" s="19"/>
    </row>
    <row r="8" spans="1:6" s="69" customFormat="1" ht="16.2" customHeight="1" thickTop="1" x14ac:dyDescent="0.25">
      <c r="A8" s="20" t="s">
        <v>244</v>
      </c>
      <c r="B8" s="21"/>
      <c r="C8" s="22"/>
      <c r="D8" s="23" t="s">
        <v>258</v>
      </c>
      <c r="E8" s="24" t="s">
        <v>270</v>
      </c>
      <c r="F8" s="24" t="s">
        <v>284</v>
      </c>
    </row>
    <row r="9" spans="1:6" s="1" customFormat="1" ht="12" customHeight="1" x14ac:dyDescent="0.2">
      <c r="A9" s="25" t="s">
        <v>0</v>
      </c>
      <c r="B9" s="26"/>
      <c r="C9" s="27"/>
      <c r="D9" s="245">
        <f>D10+'BV 01 12 - 03 20 PO, matrika CO'!D6+'BV 01 12 - 03 20 PO, matrika CO'!D10+'BV 01 12 - 03 20 PO, matrika CO'!D18+'BV 01 12 - 03 20 PO, matrika CO'!D21</f>
        <v>154420</v>
      </c>
      <c r="E9" s="245">
        <f>E10+'BV 01 12 - 03 20 PO, matrika CO'!E6+'BV 01 12 - 03 20 PO, matrika CO'!E10+'BV 01 12 - 03 20 PO, matrika CO'!E18+'BV 01 12 - 03 20 PO, matrika CO'!E21</f>
        <v>156480</v>
      </c>
      <c r="F9" s="245">
        <f>F10+'BV 01 12 - 03 20 PO, matrika CO'!F6+'BV 01 12 - 03 20 PO, matrika CO'!F10+'BV 01 12 - 03 20 PO, matrika CO'!F18+'BV 01 12 - 03 20 PO, matrika CO'!F21</f>
        <v>156480</v>
      </c>
    </row>
    <row r="10" spans="1:6" s="1" customFormat="1" ht="12" customHeight="1" x14ac:dyDescent="0.2">
      <c r="A10" s="28" t="s">
        <v>259</v>
      </c>
      <c r="B10" s="29"/>
      <c r="C10" s="30"/>
      <c r="D10" s="246">
        <f>D11+D17+D30+D43+D52+D61+D71</f>
        <v>146460</v>
      </c>
      <c r="E10" s="246">
        <f>E11+E17+E30+E43+E52+E61+E71</f>
        <v>147630</v>
      </c>
      <c r="F10" s="246">
        <f>F11+F17+F30+F43+F52+F61+F71</f>
        <v>147630</v>
      </c>
    </row>
    <row r="11" spans="1:6" s="1" customFormat="1" ht="12" customHeight="1" x14ac:dyDescent="0.2">
      <c r="A11" s="32"/>
      <c r="B11" s="33">
        <v>610</v>
      </c>
      <c r="C11" s="34" t="s">
        <v>1</v>
      </c>
      <c r="D11" s="247">
        <f>D12+D16</f>
        <v>80000</v>
      </c>
      <c r="E11" s="247">
        <f>E12+E16</f>
        <v>79500</v>
      </c>
      <c r="F11" s="247">
        <f>F12+F16</f>
        <v>79500</v>
      </c>
    </row>
    <row r="12" spans="1:6" s="1" customFormat="1" ht="12" customHeight="1" x14ac:dyDescent="0.2">
      <c r="A12" s="32"/>
      <c r="B12" s="35">
        <v>611</v>
      </c>
      <c r="C12" s="36" t="s">
        <v>2</v>
      </c>
      <c r="D12" s="248">
        <v>78000</v>
      </c>
      <c r="E12" s="248">
        <v>77000</v>
      </c>
      <c r="F12" s="248">
        <v>77000</v>
      </c>
    </row>
    <row r="13" spans="1:6" s="1" customFormat="1" ht="12" hidden="1" customHeight="1" outlineLevel="2" x14ac:dyDescent="0.2">
      <c r="A13" s="38"/>
      <c r="B13" s="39">
        <v>611</v>
      </c>
      <c r="C13" s="40" t="s">
        <v>3</v>
      </c>
      <c r="D13" s="248"/>
      <c r="E13" s="250"/>
      <c r="F13" s="250"/>
    </row>
    <row r="14" spans="1:6" s="1" customFormat="1" ht="12" hidden="1" customHeight="1" outlineLevel="2" x14ac:dyDescent="0.2">
      <c r="A14" s="42"/>
      <c r="B14" s="39">
        <v>612</v>
      </c>
      <c r="C14" s="40" t="s">
        <v>4</v>
      </c>
      <c r="D14" s="248"/>
      <c r="E14" s="250"/>
      <c r="F14" s="250"/>
    </row>
    <row r="15" spans="1:6" s="1" customFormat="1" ht="12" hidden="1" customHeight="1" outlineLevel="2" x14ac:dyDescent="0.2">
      <c r="A15" s="42"/>
      <c r="B15" s="43">
        <v>614</v>
      </c>
      <c r="C15" s="40" t="s">
        <v>5</v>
      </c>
      <c r="D15" s="248"/>
      <c r="E15" s="250"/>
      <c r="F15" s="250"/>
    </row>
    <row r="16" spans="1:6" s="1" customFormat="1" ht="12" customHeight="1" outlineLevel="2" x14ac:dyDescent="0.2">
      <c r="A16" s="42"/>
      <c r="B16" s="44">
        <v>614</v>
      </c>
      <c r="C16" s="36" t="s">
        <v>5</v>
      </c>
      <c r="D16" s="248">
        <v>2000</v>
      </c>
      <c r="E16" s="250">
        <v>2500</v>
      </c>
      <c r="F16" s="250">
        <v>2500</v>
      </c>
    </row>
    <row r="17" spans="1:6" s="70" customFormat="1" ht="12" customHeight="1" x14ac:dyDescent="0.2">
      <c r="A17" s="45"/>
      <c r="B17" s="46">
        <v>620</v>
      </c>
      <c r="C17" s="34" t="s">
        <v>6</v>
      </c>
      <c r="D17" s="249">
        <f>D28+D29</f>
        <v>29000</v>
      </c>
      <c r="E17" s="249">
        <f>E28+E29</f>
        <v>28100</v>
      </c>
      <c r="F17" s="249">
        <f>F28+F29</f>
        <v>28100</v>
      </c>
    </row>
    <row r="18" spans="1:6" s="1" customFormat="1" ht="12" hidden="1" customHeight="1" outlineLevel="1" x14ac:dyDescent="0.2">
      <c r="A18" s="42"/>
      <c r="B18" s="39">
        <v>621</v>
      </c>
      <c r="C18" s="40" t="s">
        <v>7</v>
      </c>
      <c r="D18" s="248"/>
      <c r="E18" s="250"/>
      <c r="F18" s="250"/>
    </row>
    <row r="19" spans="1:6" s="1" customFormat="1" ht="12" hidden="1" customHeight="1" outlineLevel="1" x14ac:dyDescent="0.2">
      <c r="A19" s="42"/>
      <c r="B19" s="39">
        <v>623</v>
      </c>
      <c r="C19" s="40" t="s">
        <v>8</v>
      </c>
      <c r="D19" s="248"/>
      <c r="E19" s="250"/>
      <c r="F19" s="250"/>
    </row>
    <row r="20" spans="1:6" s="1" customFormat="1" ht="12" hidden="1" customHeight="1" outlineLevel="1" x14ac:dyDescent="0.2">
      <c r="A20" s="42"/>
      <c r="B20" s="39" t="s">
        <v>9</v>
      </c>
      <c r="C20" s="40" t="s">
        <v>10</v>
      </c>
      <c r="D20" s="248"/>
      <c r="E20" s="250"/>
      <c r="F20" s="250"/>
    </row>
    <row r="21" spans="1:6" s="1" customFormat="1" ht="12" hidden="1" customHeight="1" outlineLevel="1" x14ac:dyDescent="0.2">
      <c r="A21" s="42"/>
      <c r="B21" s="39" t="s">
        <v>11</v>
      </c>
      <c r="C21" s="40" t="s">
        <v>12</v>
      </c>
      <c r="D21" s="248"/>
      <c r="E21" s="250"/>
      <c r="F21" s="250"/>
    </row>
    <row r="22" spans="1:6" s="1" customFormat="1" ht="12" hidden="1" customHeight="1" outlineLevel="1" x14ac:dyDescent="0.2">
      <c r="A22" s="42"/>
      <c r="B22" s="43">
        <v>625003</v>
      </c>
      <c r="C22" s="40" t="s">
        <v>13</v>
      </c>
      <c r="D22" s="248"/>
      <c r="E22" s="250"/>
      <c r="F22" s="250"/>
    </row>
    <row r="23" spans="1:6" s="1" customFormat="1" ht="12" hidden="1" customHeight="1" outlineLevel="1" x14ac:dyDescent="0.2">
      <c r="A23" s="42"/>
      <c r="B23" s="43">
        <v>625004</v>
      </c>
      <c r="C23" s="40" t="s">
        <v>14</v>
      </c>
      <c r="D23" s="248"/>
      <c r="E23" s="250"/>
      <c r="F23" s="250"/>
    </row>
    <row r="24" spans="1:6" s="1" customFormat="1" ht="12" hidden="1" customHeight="1" outlineLevel="1" x14ac:dyDescent="0.2">
      <c r="A24" s="42"/>
      <c r="B24" s="43">
        <v>625005</v>
      </c>
      <c r="C24" s="40" t="s">
        <v>15</v>
      </c>
      <c r="D24" s="248"/>
      <c r="E24" s="250"/>
      <c r="F24" s="250"/>
    </row>
    <row r="25" spans="1:6" s="1" customFormat="1" ht="12" hidden="1" customHeight="1" outlineLevel="1" x14ac:dyDescent="0.2">
      <c r="A25" s="42"/>
      <c r="B25" s="43">
        <v>625007</v>
      </c>
      <c r="C25" s="40" t="s">
        <v>16</v>
      </c>
      <c r="D25" s="248"/>
      <c r="E25" s="250"/>
      <c r="F25" s="250"/>
    </row>
    <row r="26" spans="1:6" s="1" customFormat="1" ht="12" hidden="1" customHeight="1" outlineLevel="1" x14ac:dyDescent="0.2">
      <c r="A26" s="42"/>
      <c r="B26" s="39">
        <v>627</v>
      </c>
      <c r="C26" s="40" t="s">
        <v>17</v>
      </c>
      <c r="D26" s="248"/>
      <c r="E26" s="250"/>
      <c r="F26" s="250"/>
    </row>
    <row r="27" spans="1:6" s="1" customFormat="1" ht="12" hidden="1" customHeight="1" outlineLevel="1" x14ac:dyDescent="0.2">
      <c r="A27" s="42"/>
      <c r="B27" s="39"/>
      <c r="C27" s="40"/>
      <c r="D27" s="248"/>
      <c r="E27" s="250"/>
      <c r="F27" s="250"/>
    </row>
    <row r="28" spans="1:6" s="1" customFormat="1" ht="12" customHeight="1" outlineLevel="1" x14ac:dyDescent="0.2">
      <c r="A28" s="42"/>
      <c r="B28" s="35" t="s">
        <v>18</v>
      </c>
      <c r="C28" s="36" t="s">
        <v>19</v>
      </c>
      <c r="D28" s="248">
        <v>28000</v>
      </c>
      <c r="E28" s="250">
        <v>27000</v>
      </c>
      <c r="F28" s="250">
        <v>27000</v>
      </c>
    </row>
    <row r="29" spans="1:6" s="1" customFormat="1" ht="12" customHeight="1" outlineLevel="1" x14ac:dyDescent="0.2">
      <c r="A29" s="42"/>
      <c r="B29" s="44">
        <v>627</v>
      </c>
      <c r="C29" s="36" t="s">
        <v>20</v>
      </c>
      <c r="D29" s="248">
        <v>1000</v>
      </c>
      <c r="E29" s="250">
        <v>1100</v>
      </c>
      <c r="F29" s="250">
        <v>1100</v>
      </c>
    </row>
    <row r="30" spans="1:6" s="71" customFormat="1" ht="12" customHeight="1" x14ac:dyDescent="0.2">
      <c r="A30" s="47"/>
      <c r="B30" s="48">
        <v>630</v>
      </c>
      <c r="C30" s="49" t="s">
        <v>21</v>
      </c>
      <c r="D30" s="249">
        <f>D31+D32+D37+D38+D39+D40+D41+D42</f>
        <v>6650</v>
      </c>
      <c r="E30" s="249">
        <f>E31+E32+E37+E38+E39+E40+E41+E42</f>
        <v>7840</v>
      </c>
      <c r="F30" s="249">
        <f>F31+F32+F37+F38+F39+F40+F41+F42</f>
        <v>7840</v>
      </c>
    </row>
    <row r="31" spans="1:6" s="71" customFormat="1" ht="12" customHeight="1" x14ac:dyDescent="0.2">
      <c r="A31" s="50"/>
      <c r="B31" s="43">
        <v>631001</v>
      </c>
      <c r="C31" s="51" t="s">
        <v>22</v>
      </c>
      <c r="D31" s="248">
        <v>50</v>
      </c>
      <c r="E31" s="248">
        <v>50</v>
      </c>
      <c r="F31" s="248">
        <v>50</v>
      </c>
    </row>
    <row r="32" spans="1:6" s="71" customFormat="1" ht="12" customHeight="1" x14ac:dyDescent="0.2">
      <c r="A32" s="52"/>
      <c r="B32" s="43">
        <v>632001</v>
      </c>
      <c r="C32" s="36" t="s">
        <v>23</v>
      </c>
      <c r="D32" s="248">
        <v>1000</v>
      </c>
      <c r="E32" s="248">
        <v>1500</v>
      </c>
      <c r="F32" s="248">
        <v>1500</v>
      </c>
    </row>
    <row r="33" spans="1:6" s="1" customFormat="1" ht="12" hidden="1" customHeight="1" outlineLevel="1" x14ac:dyDescent="0.2">
      <c r="A33" s="42"/>
      <c r="B33" s="43">
        <v>632001</v>
      </c>
      <c r="C33" s="40" t="s">
        <v>24</v>
      </c>
      <c r="D33" s="250"/>
      <c r="E33" s="250"/>
      <c r="F33" s="250"/>
    </row>
    <row r="34" spans="1:6" s="1" customFormat="1" ht="12" hidden="1" customHeight="1" outlineLevel="1" x14ac:dyDescent="0.2">
      <c r="A34" s="42"/>
      <c r="B34" s="43" t="s">
        <v>25</v>
      </c>
      <c r="C34" s="40" t="s">
        <v>24</v>
      </c>
      <c r="D34" s="250"/>
      <c r="E34" s="250"/>
      <c r="F34" s="250"/>
    </row>
    <row r="35" spans="1:6" s="1" customFormat="1" ht="12" hidden="1" customHeight="1" outlineLevel="1" x14ac:dyDescent="0.2">
      <c r="A35" s="42"/>
      <c r="B35" s="43">
        <v>632002</v>
      </c>
      <c r="C35" s="40" t="s">
        <v>26</v>
      </c>
      <c r="D35" s="250"/>
      <c r="E35" s="250"/>
      <c r="F35" s="250"/>
    </row>
    <row r="36" spans="1:6" s="1" customFormat="1" ht="10.199999999999999" hidden="1" outlineLevel="1" x14ac:dyDescent="0.2">
      <c r="A36" s="42"/>
      <c r="B36" s="43">
        <v>632003</v>
      </c>
      <c r="C36" s="40" t="s">
        <v>27</v>
      </c>
      <c r="D36" s="250"/>
      <c r="E36" s="250"/>
      <c r="F36" s="250"/>
    </row>
    <row r="37" spans="1:6" s="1" customFormat="1" ht="10.199999999999999" outlineLevel="1" x14ac:dyDescent="0.2">
      <c r="A37" s="42"/>
      <c r="B37" s="43"/>
      <c r="C37" s="36" t="s">
        <v>28</v>
      </c>
      <c r="D37" s="250">
        <v>2950</v>
      </c>
      <c r="E37" s="250">
        <v>4000</v>
      </c>
      <c r="F37" s="250">
        <v>4000</v>
      </c>
    </row>
    <row r="38" spans="1:6" s="1" customFormat="1" ht="10.199999999999999" outlineLevel="1" x14ac:dyDescent="0.2">
      <c r="A38" s="42"/>
      <c r="B38" s="43"/>
      <c r="C38" s="36" t="s">
        <v>29</v>
      </c>
      <c r="D38" s="250">
        <v>300</v>
      </c>
      <c r="E38" s="250">
        <v>200</v>
      </c>
      <c r="F38" s="250">
        <v>200</v>
      </c>
    </row>
    <row r="39" spans="1:6" s="1" customFormat="1" ht="10.199999999999999" outlineLevel="1" x14ac:dyDescent="0.2">
      <c r="A39" s="42"/>
      <c r="B39" s="43">
        <v>632001</v>
      </c>
      <c r="C39" s="36" t="s">
        <v>30</v>
      </c>
      <c r="D39" s="250">
        <v>100</v>
      </c>
      <c r="E39" s="250">
        <v>100</v>
      </c>
      <c r="F39" s="250">
        <v>100</v>
      </c>
    </row>
    <row r="40" spans="1:6" s="1" customFormat="1" ht="10.199999999999999" outlineLevel="1" x14ac:dyDescent="0.2">
      <c r="A40" s="42"/>
      <c r="B40" s="43">
        <v>632003</v>
      </c>
      <c r="C40" s="40" t="s">
        <v>31</v>
      </c>
      <c r="D40" s="250">
        <v>450</v>
      </c>
      <c r="E40" s="250">
        <v>370</v>
      </c>
      <c r="F40" s="250">
        <v>370</v>
      </c>
    </row>
    <row r="41" spans="1:6" s="1" customFormat="1" ht="10.199999999999999" outlineLevel="1" x14ac:dyDescent="0.2">
      <c r="A41" s="53"/>
      <c r="B41" s="54">
        <v>632003</v>
      </c>
      <c r="C41" s="55" t="s">
        <v>32</v>
      </c>
      <c r="D41" s="251">
        <v>1700</v>
      </c>
      <c r="E41" s="251">
        <v>1500</v>
      </c>
      <c r="F41" s="251">
        <v>1500</v>
      </c>
    </row>
    <row r="42" spans="1:6" s="1" customFormat="1" ht="10.199999999999999" outlineLevel="1" x14ac:dyDescent="0.2">
      <c r="A42" s="175"/>
      <c r="B42" s="54"/>
      <c r="C42" s="55" t="s">
        <v>227</v>
      </c>
      <c r="D42" s="251">
        <v>100</v>
      </c>
      <c r="E42" s="251">
        <v>120</v>
      </c>
      <c r="F42" s="251">
        <v>120</v>
      </c>
    </row>
    <row r="43" spans="1:6" s="71" customFormat="1" ht="12" customHeight="1" x14ac:dyDescent="0.2">
      <c r="A43" s="47"/>
      <c r="B43" s="33">
        <v>633</v>
      </c>
      <c r="C43" s="56" t="s">
        <v>33</v>
      </c>
      <c r="D43" s="249">
        <f>D44+D45+D46+D47+D48+D49+D50+D51</f>
        <v>4700</v>
      </c>
      <c r="E43" s="249">
        <f>E45+E46+E47+E48+E49+E50+E51</f>
        <v>3950</v>
      </c>
      <c r="F43" s="249">
        <f>F45+F46+F47+F48+F49+F50+F51</f>
        <v>3950</v>
      </c>
    </row>
    <row r="44" spans="1:6" s="71" customFormat="1" ht="12" customHeight="1" x14ac:dyDescent="0.2">
      <c r="A44" s="47"/>
      <c r="B44" s="43">
        <v>633001</v>
      </c>
      <c r="C44" s="40" t="s">
        <v>267</v>
      </c>
      <c r="D44" s="250">
        <v>700</v>
      </c>
      <c r="E44" s="250">
        <v>500</v>
      </c>
      <c r="F44" s="250">
        <v>500</v>
      </c>
    </row>
    <row r="45" spans="1:6" s="71" customFormat="1" ht="12" customHeight="1" x14ac:dyDescent="0.2">
      <c r="A45" s="176"/>
      <c r="B45" s="173">
        <v>633002</v>
      </c>
      <c r="C45" s="174" t="s">
        <v>260</v>
      </c>
      <c r="D45" s="252">
        <v>0</v>
      </c>
      <c r="E45" s="252">
        <v>800</v>
      </c>
      <c r="F45" s="252">
        <v>800</v>
      </c>
    </row>
    <row r="46" spans="1:6" s="1" customFormat="1" ht="12" customHeight="1" outlineLevel="1" x14ac:dyDescent="0.2">
      <c r="A46" s="42"/>
      <c r="B46" s="43">
        <v>633006</v>
      </c>
      <c r="C46" s="40" t="s">
        <v>34</v>
      </c>
      <c r="D46" s="250">
        <v>2100</v>
      </c>
      <c r="E46" s="250">
        <v>2000</v>
      </c>
      <c r="F46" s="250">
        <v>2000</v>
      </c>
    </row>
    <row r="47" spans="1:6" s="1" customFormat="1" ht="12" customHeight="1" outlineLevel="1" x14ac:dyDescent="0.2">
      <c r="A47" s="42"/>
      <c r="B47" s="43">
        <v>633006</v>
      </c>
      <c r="C47" s="40" t="s">
        <v>295</v>
      </c>
      <c r="D47" s="250">
        <v>150</v>
      </c>
      <c r="E47" s="250">
        <v>50</v>
      </c>
      <c r="F47" s="250">
        <v>50</v>
      </c>
    </row>
    <row r="48" spans="1:6" s="1" customFormat="1" ht="12" customHeight="1" outlineLevel="1" x14ac:dyDescent="0.2">
      <c r="A48" s="42"/>
      <c r="B48" s="43">
        <v>633009</v>
      </c>
      <c r="C48" s="40" t="s">
        <v>313</v>
      </c>
      <c r="D48" s="250">
        <v>500</v>
      </c>
      <c r="E48" s="250">
        <v>400</v>
      </c>
      <c r="F48" s="250">
        <v>400</v>
      </c>
    </row>
    <row r="49" spans="1:6" s="1" customFormat="1" ht="12" customHeight="1" outlineLevel="1" x14ac:dyDescent="0.2">
      <c r="A49" s="42"/>
      <c r="B49" s="43">
        <v>633010</v>
      </c>
      <c r="C49" s="40" t="s">
        <v>35</v>
      </c>
      <c r="D49" s="250">
        <v>250</v>
      </c>
      <c r="E49" s="250">
        <v>100</v>
      </c>
      <c r="F49" s="250">
        <v>100</v>
      </c>
    </row>
    <row r="50" spans="1:6" s="1" customFormat="1" ht="12" customHeight="1" outlineLevel="1" x14ac:dyDescent="0.2">
      <c r="A50" s="42"/>
      <c r="B50" s="43">
        <v>633013</v>
      </c>
      <c r="C50" s="40" t="s">
        <v>36</v>
      </c>
      <c r="D50" s="250">
        <v>0</v>
      </c>
      <c r="E50" s="250">
        <v>100</v>
      </c>
      <c r="F50" s="250">
        <v>100</v>
      </c>
    </row>
    <row r="51" spans="1:6" s="1" customFormat="1" ht="12" customHeight="1" outlineLevel="1" x14ac:dyDescent="0.2">
      <c r="A51" s="53"/>
      <c r="B51" s="54">
        <v>633016</v>
      </c>
      <c r="C51" s="55" t="s">
        <v>37</v>
      </c>
      <c r="D51" s="251">
        <v>1000</v>
      </c>
      <c r="E51" s="251">
        <v>500</v>
      </c>
      <c r="F51" s="251">
        <v>500</v>
      </c>
    </row>
    <row r="52" spans="1:6" s="71" customFormat="1" ht="12" customHeight="1" x14ac:dyDescent="0.2">
      <c r="A52" s="58"/>
      <c r="B52" s="33">
        <v>634</v>
      </c>
      <c r="C52" s="56" t="s">
        <v>38</v>
      </c>
      <c r="D52" s="249">
        <f>D57+D58+D59+D60</f>
        <v>2970</v>
      </c>
      <c r="E52" s="249">
        <f>E57+E58+E59+E60</f>
        <v>3840</v>
      </c>
      <c r="F52" s="249">
        <f>F57+F58+F59+F60</f>
        <v>3840</v>
      </c>
    </row>
    <row r="53" spans="1:6" s="1" customFormat="1" ht="12" hidden="1" customHeight="1" outlineLevel="1" x14ac:dyDescent="0.2">
      <c r="A53" s="59"/>
      <c r="B53" s="60" t="s">
        <v>39</v>
      </c>
      <c r="C53" s="61" t="s">
        <v>40</v>
      </c>
      <c r="D53" s="253"/>
      <c r="E53" s="253"/>
      <c r="F53" s="253"/>
    </row>
    <row r="54" spans="1:6" s="1" customFormat="1" ht="12" hidden="1" customHeight="1" outlineLevel="1" x14ac:dyDescent="0.2">
      <c r="A54" s="42"/>
      <c r="B54" s="43">
        <v>634002</v>
      </c>
      <c r="C54" s="62" t="s">
        <v>41</v>
      </c>
      <c r="D54" s="250"/>
      <c r="E54" s="250"/>
      <c r="F54" s="250"/>
    </row>
    <row r="55" spans="1:6" s="1" customFormat="1" ht="12" hidden="1" customHeight="1" outlineLevel="1" x14ac:dyDescent="0.2">
      <c r="A55" s="42"/>
      <c r="B55" s="43">
        <v>634005</v>
      </c>
      <c r="C55" s="62" t="s">
        <v>42</v>
      </c>
      <c r="D55" s="250"/>
      <c r="E55" s="250"/>
      <c r="F55" s="250"/>
    </row>
    <row r="56" spans="1:6" s="1" customFormat="1" ht="12" hidden="1" customHeight="1" outlineLevel="1" x14ac:dyDescent="0.2">
      <c r="A56" s="42"/>
      <c r="B56" s="43">
        <v>634004</v>
      </c>
      <c r="C56" s="62" t="s">
        <v>43</v>
      </c>
      <c r="D56" s="250"/>
      <c r="E56" s="250"/>
      <c r="F56" s="250"/>
    </row>
    <row r="57" spans="1:6" s="1" customFormat="1" ht="12" customHeight="1" outlineLevel="1" x14ac:dyDescent="0.2">
      <c r="A57" s="42"/>
      <c r="B57" s="43">
        <v>634001</v>
      </c>
      <c r="C57" s="40" t="s">
        <v>40</v>
      </c>
      <c r="D57" s="250">
        <v>1600</v>
      </c>
      <c r="E57" s="250">
        <v>2000</v>
      </c>
      <c r="F57" s="250">
        <v>2000</v>
      </c>
    </row>
    <row r="58" spans="1:6" s="1" customFormat="1" ht="12" customHeight="1" outlineLevel="1" x14ac:dyDescent="0.2">
      <c r="A58" s="42"/>
      <c r="B58" s="43">
        <v>634002</v>
      </c>
      <c r="C58" s="40" t="s">
        <v>41</v>
      </c>
      <c r="D58" s="250">
        <v>550</v>
      </c>
      <c r="E58" s="250">
        <v>1000</v>
      </c>
      <c r="F58" s="250">
        <v>1000</v>
      </c>
    </row>
    <row r="59" spans="1:6" s="1" customFormat="1" ht="12" customHeight="1" x14ac:dyDescent="0.2">
      <c r="A59" s="42"/>
      <c r="B59" s="43">
        <v>634003</v>
      </c>
      <c r="C59" s="40" t="s">
        <v>44</v>
      </c>
      <c r="D59" s="250">
        <v>800</v>
      </c>
      <c r="E59" s="250">
        <v>800</v>
      </c>
      <c r="F59" s="250">
        <v>800</v>
      </c>
    </row>
    <row r="60" spans="1:6" s="1" customFormat="1" ht="12" customHeight="1" x14ac:dyDescent="0.2">
      <c r="A60" s="42"/>
      <c r="B60" s="43">
        <v>634005</v>
      </c>
      <c r="C60" s="40" t="s">
        <v>45</v>
      </c>
      <c r="D60" s="250">
        <v>20</v>
      </c>
      <c r="E60" s="250">
        <v>40</v>
      </c>
      <c r="F60" s="250">
        <v>40</v>
      </c>
    </row>
    <row r="61" spans="1:6" s="71" customFormat="1" ht="12" customHeight="1" x14ac:dyDescent="0.2">
      <c r="A61" s="58"/>
      <c r="B61" s="33">
        <v>635</v>
      </c>
      <c r="C61" s="63" t="s">
        <v>46</v>
      </c>
      <c r="D61" s="249">
        <f>D67+D68+D69+D70</f>
        <v>2250</v>
      </c>
      <c r="E61" s="249">
        <f>E67+E68+E69+E70</f>
        <v>6300</v>
      </c>
      <c r="F61" s="249">
        <f>F67+F68+F69+F70</f>
        <v>6300</v>
      </c>
    </row>
    <row r="62" spans="1:6" s="1" customFormat="1" ht="12" hidden="1" customHeight="1" outlineLevel="1" x14ac:dyDescent="0.2">
      <c r="A62" s="59"/>
      <c r="B62" s="60" t="s">
        <v>47</v>
      </c>
      <c r="C62" s="61" t="s">
        <v>48</v>
      </c>
      <c r="D62" s="253"/>
      <c r="E62" s="253"/>
      <c r="F62" s="253"/>
    </row>
    <row r="63" spans="1:6" s="1" customFormat="1" ht="12" hidden="1" customHeight="1" outlineLevel="1" x14ac:dyDescent="0.2">
      <c r="A63" s="42"/>
      <c r="B63" s="39" t="s">
        <v>49</v>
      </c>
      <c r="C63" s="62" t="s">
        <v>50</v>
      </c>
      <c r="D63" s="250"/>
      <c r="E63" s="250"/>
      <c r="F63" s="250"/>
    </row>
    <row r="64" spans="1:6" s="1" customFormat="1" ht="12" hidden="1" customHeight="1" outlineLevel="1" x14ac:dyDescent="0.2">
      <c r="A64" s="42"/>
      <c r="B64" s="43">
        <v>635006</v>
      </c>
      <c r="C64" s="62" t="s">
        <v>51</v>
      </c>
      <c r="D64" s="250"/>
      <c r="E64" s="250"/>
      <c r="F64" s="250"/>
    </row>
    <row r="65" spans="1:6" s="1" customFormat="1" ht="12" hidden="1" customHeight="1" outlineLevel="1" x14ac:dyDescent="0.2">
      <c r="A65" s="42"/>
      <c r="B65" s="43">
        <v>635002</v>
      </c>
      <c r="C65" s="62" t="s">
        <v>50</v>
      </c>
      <c r="D65" s="250"/>
      <c r="E65" s="250"/>
      <c r="F65" s="250"/>
    </row>
    <row r="66" spans="1:6" s="1" customFormat="1" ht="12" hidden="1" customHeight="1" outlineLevel="1" x14ac:dyDescent="0.2">
      <c r="A66" s="42"/>
      <c r="B66" s="43">
        <v>635004</v>
      </c>
      <c r="C66" s="62" t="s">
        <v>52</v>
      </c>
      <c r="D66" s="250"/>
      <c r="E66" s="250"/>
      <c r="F66" s="250"/>
    </row>
    <row r="67" spans="1:6" s="1" customFormat="1" ht="12" customHeight="1" outlineLevel="1" x14ac:dyDescent="0.2">
      <c r="A67" s="42"/>
      <c r="B67" s="43">
        <v>635002</v>
      </c>
      <c r="C67" s="40" t="s">
        <v>53</v>
      </c>
      <c r="D67" s="250">
        <v>600</v>
      </c>
      <c r="E67" s="250">
        <v>300</v>
      </c>
      <c r="F67" s="250">
        <v>300</v>
      </c>
    </row>
    <row r="68" spans="1:6" s="1" customFormat="1" ht="12" customHeight="1" outlineLevel="1" x14ac:dyDescent="0.2">
      <c r="A68" s="42"/>
      <c r="B68" s="43">
        <v>635005</v>
      </c>
      <c r="C68" s="40" t="s">
        <v>54</v>
      </c>
      <c r="D68" s="250">
        <v>500</v>
      </c>
      <c r="E68" s="250">
        <v>200</v>
      </c>
      <c r="F68" s="250">
        <v>200</v>
      </c>
    </row>
    <row r="69" spans="1:6" s="1" customFormat="1" ht="12" customHeight="1" outlineLevel="1" x14ac:dyDescent="0.2">
      <c r="A69" s="53"/>
      <c r="B69" s="54">
        <v>635006</v>
      </c>
      <c r="C69" s="55" t="s">
        <v>251</v>
      </c>
      <c r="D69" s="251">
        <v>500</v>
      </c>
      <c r="E69" s="251">
        <v>5200</v>
      </c>
      <c r="F69" s="251">
        <v>5200</v>
      </c>
    </row>
    <row r="70" spans="1:6" s="1" customFormat="1" ht="12" customHeight="1" outlineLevel="1" x14ac:dyDescent="0.2">
      <c r="A70" s="64"/>
      <c r="B70" s="54">
        <v>635009</v>
      </c>
      <c r="C70" s="55" t="s">
        <v>55</v>
      </c>
      <c r="D70" s="251">
        <v>650</v>
      </c>
      <c r="E70" s="251">
        <v>600</v>
      </c>
      <c r="F70" s="251">
        <v>600</v>
      </c>
    </row>
    <row r="71" spans="1:6" s="71" customFormat="1" ht="12" customHeight="1" x14ac:dyDescent="0.2">
      <c r="A71" s="58"/>
      <c r="B71" s="33">
        <v>637</v>
      </c>
      <c r="C71" s="56" t="s">
        <v>56</v>
      </c>
      <c r="D71" s="249">
        <f>SUM(D72:D85)</f>
        <v>20890</v>
      </c>
      <c r="E71" s="249">
        <f>E72+E73+E74+E75+E76+E77+E78+E79+E80+E81+E82+E83+E84+E85</f>
        <v>18100</v>
      </c>
      <c r="F71" s="249">
        <f>F72+F73+F74+F75+F76+F77+F78+F79+F80+F81+F82+F83+F84+F85</f>
        <v>18100</v>
      </c>
    </row>
    <row r="72" spans="1:6" s="1" customFormat="1" ht="12" customHeight="1" outlineLevel="2" x14ac:dyDescent="0.2">
      <c r="A72" s="59"/>
      <c r="B72" s="65" t="s">
        <v>57</v>
      </c>
      <c r="C72" s="66" t="s">
        <v>250</v>
      </c>
      <c r="D72" s="253">
        <v>500</v>
      </c>
      <c r="E72" s="253">
        <v>200</v>
      </c>
      <c r="F72" s="253">
        <v>200</v>
      </c>
    </row>
    <row r="73" spans="1:6" s="1" customFormat="1" ht="12" customHeight="1" outlineLevel="2" x14ac:dyDescent="0.2">
      <c r="A73" s="42"/>
      <c r="B73" s="67">
        <v>637003</v>
      </c>
      <c r="C73" s="68" t="s">
        <v>58</v>
      </c>
      <c r="D73" s="250">
        <v>100</v>
      </c>
      <c r="E73" s="250">
        <v>50</v>
      </c>
      <c r="F73" s="250">
        <v>50</v>
      </c>
    </row>
    <row r="74" spans="1:6" s="1" customFormat="1" ht="12" customHeight="1" outlineLevel="2" x14ac:dyDescent="0.2">
      <c r="A74" s="42"/>
      <c r="B74" s="67">
        <v>637004</v>
      </c>
      <c r="C74" s="68" t="s">
        <v>59</v>
      </c>
      <c r="D74" s="250">
        <v>550</v>
      </c>
      <c r="E74" s="250">
        <v>500</v>
      </c>
      <c r="F74" s="250">
        <v>500</v>
      </c>
    </row>
    <row r="75" spans="1:6" s="1" customFormat="1" ht="12" customHeight="1" outlineLevel="2" x14ac:dyDescent="0.2">
      <c r="A75" s="42"/>
      <c r="B75" s="67">
        <v>637005</v>
      </c>
      <c r="C75" s="68" t="s">
        <v>291</v>
      </c>
      <c r="D75" s="250">
        <v>1190</v>
      </c>
      <c r="E75" s="250">
        <v>600</v>
      </c>
      <c r="F75" s="250">
        <v>600</v>
      </c>
    </row>
    <row r="76" spans="1:6" s="1" customFormat="1" ht="12" customHeight="1" outlineLevel="2" x14ac:dyDescent="0.2">
      <c r="A76" s="42"/>
      <c r="B76" s="67"/>
      <c r="C76" s="68" t="s">
        <v>292</v>
      </c>
      <c r="D76" s="250">
        <v>4000</v>
      </c>
      <c r="E76" s="250">
        <v>2500</v>
      </c>
      <c r="F76" s="250">
        <v>2500</v>
      </c>
    </row>
    <row r="77" spans="1:6" s="1" customFormat="1" ht="12" customHeight="1" outlineLevel="2" x14ac:dyDescent="0.2">
      <c r="A77" s="42"/>
      <c r="B77" s="67"/>
      <c r="C77" s="68" t="s">
        <v>289</v>
      </c>
      <c r="D77" s="250">
        <v>3400</v>
      </c>
      <c r="E77" s="250">
        <v>2010</v>
      </c>
      <c r="F77" s="250">
        <v>2010</v>
      </c>
    </row>
    <row r="78" spans="1:6" s="1" customFormat="1" ht="12" customHeight="1" outlineLevel="2" x14ac:dyDescent="0.2">
      <c r="A78" s="42"/>
      <c r="B78" s="67">
        <v>637012</v>
      </c>
      <c r="C78" s="68" t="s">
        <v>290</v>
      </c>
      <c r="D78" s="250" t="s">
        <v>225</v>
      </c>
      <c r="E78" s="250">
        <v>800</v>
      </c>
      <c r="F78" s="250">
        <v>800</v>
      </c>
    </row>
    <row r="79" spans="1:6" s="1" customFormat="1" ht="12" customHeight="1" outlineLevel="2" x14ac:dyDescent="0.2">
      <c r="A79" s="42"/>
      <c r="B79" s="67">
        <v>637014</v>
      </c>
      <c r="C79" s="68" t="s">
        <v>60</v>
      </c>
      <c r="D79" s="250">
        <v>5000</v>
      </c>
      <c r="E79" s="250">
        <v>5000</v>
      </c>
      <c r="F79" s="250">
        <v>5000</v>
      </c>
    </row>
    <row r="80" spans="1:6" s="1" customFormat="1" ht="12" customHeight="1" outlineLevel="2" x14ac:dyDescent="0.2">
      <c r="A80" s="42"/>
      <c r="B80" s="67">
        <v>637015</v>
      </c>
      <c r="C80" s="68" t="s">
        <v>61</v>
      </c>
      <c r="D80" s="250">
        <v>1300</v>
      </c>
      <c r="E80" s="250">
        <v>1300</v>
      </c>
      <c r="F80" s="250">
        <v>1300</v>
      </c>
    </row>
    <row r="81" spans="1:6" s="1" customFormat="1" ht="12" customHeight="1" outlineLevel="2" x14ac:dyDescent="0.2">
      <c r="A81" s="42"/>
      <c r="B81" s="67">
        <v>637016</v>
      </c>
      <c r="C81" s="68" t="s">
        <v>62</v>
      </c>
      <c r="D81" s="250">
        <v>650</v>
      </c>
      <c r="E81" s="250">
        <v>700</v>
      </c>
      <c r="F81" s="250">
        <v>700</v>
      </c>
    </row>
    <row r="82" spans="1:6" s="1" customFormat="1" ht="12" customHeight="1" outlineLevel="2" x14ac:dyDescent="0.2">
      <c r="A82" s="42"/>
      <c r="B82" s="67">
        <v>637026</v>
      </c>
      <c r="C82" s="68" t="s">
        <v>63</v>
      </c>
      <c r="D82" s="250">
        <v>0</v>
      </c>
      <c r="E82" s="250">
        <v>1000</v>
      </c>
      <c r="F82" s="250">
        <v>1000</v>
      </c>
    </row>
    <row r="83" spans="1:6" s="1" customFormat="1" ht="12" customHeight="1" outlineLevel="2" x14ac:dyDescent="0.2">
      <c r="A83" s="42"/>
      <c r="B83" s="67">
        <v>637026</v>
      </c>
      <c r="C83" s="68" t="s">
        <v>64</v>
      </c>
      <c r="D83" s="250">
        <v>0</v>
      </c>
      <c r="E83" s="250">
        <v>340</v>
      </c>
      <c r="F83" s="250">
        <v>340</v>
      </c>
    </row>
    <row r="84" spans="1:6" s="1" customFormat="1" ht="12" customHeight="1" outlineLevel="2" x14ac:dyDescent="0.2">
      <c r="A84" s="42"/>
      <c r="B84" s="67">
        <v>637027</v>
      </c>
      <c r="C84" s="68" t="s">
        <v>303</v>
      </c>
      <c r="D84" s="250">
        <v>4000</v>
      </c>
      <c r="E84" s="250">
        <v>3000</v>
      </c>
      <c r="F84" s="250">
        <v>3000</v>
      </c>
    </row>
    <row r="85" spans="1:6" s="1" customFormat="1" ht="12" customHeight="1" outlineLevel="2" x14ac:dyDescent="0.2">
      <c r="A85" s="42"/>
      <c r="B85" s="67">
        <v>642015</v>
      </c>
      <c r="C85" s="68" t="s">
        <v>65</v>
      </c>
      <c r="D85" s="250">
        <v>200</v>
      </c>
      <c r="E85" s="250">
        <v>100</v>
      </c>
      <c r="F85" s="250">
        <v>100</v>
      </c>
    </row>
    <row r="86" spans="1:6" s="1" customFormat="1" ht="12" customHeight="1" outlineLevel="2" x14ac:dyDescent="0.2">
      <c r="A86" s="42"/>
      <c r="B86" s="67"/>
      <c r="C86" s="68"/>
      <c r="D86" s="250"/>
      <c r="E86" s="250"/>
      <c r="F86" s="250"/>
    </row>
    <row r="87" spans="1:6" s="1" customFormat="1" ht="12" customHeight="1" outlineLevel="2" x14ac:dyDescent="0.2">
      <c r="A87" s="42"/>
      <c r="B87" s="67"/>
      <c r="C87" s="68"/>
      <c r="D87" s="250"/>
      <c r="E87" s="250"/>
      <c r="F87" s="250"/>
    </row>
    <row r="88" spans="1:6" s="1" customFormat="1" ht="12" customHeight="1" outlineLevel="2" x14ac:dyDescent="0.2">
      <c r="A88" s="42"/>
      <c r="B88" s="67"/>
      <c r="C88" s="68"/>
      <c r="D88" s="250"/>
      <c r="E88" s="250"/>
      <c r="F88" s="250"/>
    </row>
    <row r="89" spans="1:6" s="1" customFormat="1" ht="12" customHeight="1" outlineLevel="2" x14ac:dyDescent="0.2">
      <c r="A89" s="42"/>
      <c r="B89" s="67"/>
      <c r="C89" s="68"/>
      <c r="D89" s="250"/>
      <c r="E89" s="250"/>
      <c r="F89" s="250"/>
    </row>
  </sheetData>
  <mergeCells count="1"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3"/>
  <sheetViews>
    <sheetView tabSelected="1" workbookViewId="0">
      <selection activeCell="F13" sqref="F13"/>
    </sheetView>
  </sheetViews>
  <sheetFormatPr defaultRowHeight="14.4" x14ac:dyDescent="0.3"/>
  <cols>
    <col min="1" max="1" width="4" customWidth="1"/>
    <col min="4" max="4" width="14.44140625" customWidth="1"/>
    <col min="5" max="5" width="9.109375" hidden="1" customWidth="1"/>
    <col min="6" max="6" width="15.44140625" customWidth="1"/>
    <col min="7" max="8" width="14.88671875" customWidth="1"/>
    <col min="9" max="9" width="8.6640625" customWidth="1"/>
    <col min="10" max="10" width="4.5546875" hidden="1" customWidth="1"/>
  </cols>
  <sheetData>
    <row r="3" spans="2:13" ht="27" customHeight="1" x14ac:dyDescent="0.3">
      <c r="B3" s="239" t="s">
        <v>301</v>
      </c>
      <c r="C3" s="239"/>
      <c r="D3" s="239"/>
      <c r="E3" s="239"/>
      <c r="F3" s="239"/>
      <c r="G3" s="239"/>
      <c r="H3" s="239"/>
      <c r="I3" s="238"/>
      <c r="J3" s="238"/>
    </row>
    <row r="4" spans="2:13" x14ac:dyDescent="0.3">
      <c r="B4" s="238"/>
      <c r="C4" s="238"/>
      <c r="D4" s="238"/>
      <c r="E4" s="238"/>
      <c r="F4" s="238"/>
      <c r="G4" s="238"/>
      <c r="H4" s="238"/>
      <c r="I4" s="238"/>
      <c r="J4" s="238"/>
    </row>
    <row r="6" spans="2:13" ht="15" thickBot="1" x14ac:dyDescent="0.35"/>
    <row r="7" spans="2:13" x14ac:dyDescent="0.3">
      <c r="B7" s="355" t="s">
        <v>249</v>
      </c>
      <c r="C7" s="356"/>
      <c r="D7" s="356"/>
      <c r="E7" s="357"/>
      <c r="F7" s="345" t="s">
        <v>279</v>
      </c>
      <c r="G7" s="345" t="s">
        <v>288</v>
      </c>
      <c r="H7" s="345" t="s">
        <v>302</v>
      </c>
    </row>
    <row r="8" spans="2:13" x14ac:dyDescent="0.3">
      <c r="B8" s="358"/>
      <c r="C8" s="359"/>
      <c r="D8" s="359"/>
      <c r="E8" s="360"/>
      <c r="F8" s="346"/>
      <c r="G8" s="346"/>
      <c r="H8" s="346"/>
    </row>
    <row r="9" spans="2:13" ht="32.25" customHeight="1" x14ac:dyDescent="0.3">
      <c r="B9" s="358"/>
      <c r="C9" s="359"/>
      <c r="D9" s="359"/>
      <c r="E9" s="360"/>
      <c r="F9" s="346"/>
      <c r="G9" s="346"/>
      <c r="H9" s="346"/>
      <c r="M9" t="s">
        <v>243</v>
      </c>
    </row>
    <row r="10" spans="2:13" ht="33" customHeight="1" x14ac:dyDescent="0.35">
      <c r="B10" s="347" t="s">
        <v>239</v>
      </c>
      <c r="C10" s="348"/>
      <c r="D10" s="349"/>
      <c r="E10" s="228"/>
      <c r="F10" s="237">
        <f>'Bežné výdavky spolu'!F34</f>
        <v>410706</v>
      </c>
      <c r="G10" s="237">
        <f>'Bežné výdavky spolu'!G34</f>
        <v>401840</v>
      </c>
      <c r="H10" s="237">
        <f>'Bežné výdavky spolu'!H34</f>
        <v>401840</v>
      </c>
    </row>
    <row r="11" spans="2:13" ht="33" customHeight="1" x14ac:dyDescent="0.35">
      <c r="B11" s="347" t="s">
        <v>240</v>
      </c>
      <c r="C11" s="350"/>
      <c r="D11" s="351"/>
      <c r="E11" s="228"/>
      <c r="F11" s="237">
        <f>'Kapitálové výdavky spolu'!D16</f>
        <v>58000</v>
      </c>
      <c r="G11" s="237">
        <f>'Kapitálové výdavky spolu'!E16</f>
        <v>15000</v>
      </c>
      <c r="H11" s="237">
        <f>'Kapitálové výdavky spolu'!F16</f>
        <v>15000</v>
      </c>
    </row>
    <row r="12" spans="2:13" ht="36" customHeight="1" x14ac:dyDescent="0.3">
      <c r="B12" s="352" t="s">
        <v>241</v>
      </c>
      <c r="C12" s="348"/>
      <c r="D12" s="349"/>
      <c r="E12" s="228"/>
      <c r="F12" s="237">
        <f>'Výdavkové FO spolu'!D8</f>
        <v>4850</v>
      </c>
      <c r="G12" s="237">
        <f>'Výdavkové FO spolu'!E8</f>
        <v>4850</v>
      </c>
      <c r="H12" s="237">
        <f>'Výdavkové FO spolu'!F8</f>
        <v>4850</v>
      </c>
    </row>
    <row r="13" spans="2:13" ht="42.75" customHeight="1" thickBot="1" x14ac:dyDescent="0.4">
      <c r="B13" s="353" t="s">
        <v>242</v>
      </c>
      <c r="C13" s="354"/>
      <c r="D13" s="354"/>
      <c r="E13" s="236"/>
      <c r="F13" s="242">
        <f>F10+F11+F12</f>
        <v>473556</v>
      </c>
      <c r="G13" s="242">
        <f>G10+G11+G12</f>
        <v>421690</v>
      </c>
      <c r="H13" s="242">
        <f>H10+H11+H12</f>
        <v>421690</v>
      </c>
    </row>
  </sheetData>
  <mergeCells count="8">
    <mergeCell ref="H7:H9"/>
    <mergeCell ref="B10:D10"/>
    <mergeCell ref="B11:D11"/>
    <mergeCell ref="B12:D12"/>
    <mergeCell ref="B13:D13"/>
    <mergeCell ref="B7:E9"/>
    <mergeCell ref="F7:F9"/>
    <mergeCell ref="G7:G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C49" sqref="C49"/>
    </sheetView>
  </sheetViews>
  <sheetFormatPr defaultRowHeight="14.4" outlineLevelRow="1" x14ac:dyDescent="0.3"/>
  <cols>
    <col min="1" max="1" width="5.6640625" customWidth="1"/>
    <col min="3" max="3" width="39" bestFit="1" customWidth="1"/>
    <col min="4" max="4" width="9.6640625" bestFit="1" customWidth="1"/>
  </cols>
  <sheetData>
    <row r="1" spans="1:6" ht="15" thickBot="1" x14ac:dyDescent="0.35"/>
    <row r="2" spans="1:6" ht="15" thickTop="1" x14ac:dyDescent="0.3">
      <c r="A2" s="294" t="s">
        <v>298</v>
      </c>
      <c r="B2" s="295"/>
      <c r="C2" s="295"/>
      <c r="D2" s="295"/>
      <c r="E2" s="295"/>
      <c r="F2" s="296"/>
    </row>
    <row r="3" spans="1:6" ht="15" thickBot="1" x14ac:dyDescent="0.35">
      <c r="A3" s="5"/>
      <c r="B3" s="6"/>
      <c r="C3" s="7"/>
      <c r="D3" s="8"/>
      <c r="E3" s="8"/>
      <c r="F3" s="9"/>
    </row>
    <row r="4" spans="1:6" ht="15.6" thickTop="1" thickBot="1" x14ac:dyDescent="0.35">
      <c r="A4" s="149"/>
      <c r="B4" s="150"/>
      <c r="C4" s="151"/>
      <c r="D4" s="198"/>
      <c r="E4" s="10"/>
      <c r="F4" s="152"/>
    </row>
    <row r="5" spans="1:6" ht="16.2" thickTop="1" x14ac:dyDescent="0.3">
      <c r="A5" s="20" t="s">
        <v>244</v>
      </c>
      <c r="B5" s="21"/>
      <c r="C5" s="22"/>
      <c r="D5" s="23" t="s">
        <v>270</v>
      </c>
      <c r="E5" s="24" t="s">
        <v>284</v>
      </c>
      <c r="F5" s="24" t="s">
        <v>299</v>
      </c>
    </row>
    <row r="6" spans="1:6" s="1" customFormat="1" ht="12" customHeight="1" x14ac:dyDescent="0.2">
      <c r="A6" s="72" t="s">
        <v>66</v>
      </c>
      <c r="B6" s="29"/>
      <c r="C6" s="73"/>
      <c r="D6" s="74">
        <f>D7+D8+D9</f>
        <v>3000</v>
      </c>
      <c r="E6" s="74">
        <f>SUM(E7:E8)</f>
        <v>2900</v>
      </c>
      <c r="F6" s="74">
        <f>SUM(F7:F8)</f>
        <v>2900</v>
      </c>
    </row>
    <row r="7" spans="1:6" s="1" customFormat="1" ht="12" customHeight="1" outlineLevel="1" x14ac:dyDescent="0.2">
      <c r="A7" s="42"/>
      <c r="B7" s="67">
        <v>637005</v>
      </c>
      <c r="C7" s="68" t="s">
        <v>67</v>
      </c>
      <c r="D7" s="41">
        <v>1200</v>
      </c>
      <c r="E7" s="41">
        <v>1200</v>
      </c>
      <c r="F7" s="41">
        <v>1200</v>
      </c>
    </row>
    <row r="8" spans="1:6" s="1" customFormat="1" ht="12" customHeight="1" x14ac:dyDescent="0.2">
      <c r="A8" s="42"/>
      <c r="B8" s="67">
        <v>637012</v>
      </c>
      <c r="C8" s="75" t="s">
        <v>68</v>
      </c>
      <c r="D8" s="76">
        <v>1800</v>
      </c>
      <c r="E8" s="76">
        <v>1700</v>
      </c>
      <c r="F8" s="76">
        <v>1700</v>
      </c>
    </row>
    <row r="9" spans="1:6" s="1" customFormat="1" ht="12" customHeight="1" x14ac:dyDescent="0.2">
      <c r="A9" s="42"/>
      <c r="B9" s="67"/>
      <c r="C9" s="75"/>
      <c r="D9" s="76"/>
      <c r="E9" s="76"/>
      <c r="F9" s="76"/>
    </row>
    <row r="10" spans="1:6" s="1" customFormat="1" ht="12" customHeight="1" x14ac:dyDescent="0.2">
      <c r="A10" s="77" t="s">
        <v>69</v>
      </c>
      <c r="B10" s="78"/>
      <c r="C10" s="79"/>
      <c r="D10" s="80">
        <f>D11+D12+D13+D14+D15+D16</f>
        <v>1960</v>
      </c>
      <c r="E10" s="80">
        <f>E11+E12+E13+E14+E15+E16</f>
        <v>2150</v>
      </c>
      <c r="F10" s="80">
        <f>F11+F12+F13+F14+F15+F16</f>
        <v>2150</v>
      </c>
    </row>
    <row r="11" spans="1:6" s="1" customFormat="1" ht="12" customHeight="1" outlineLevel="1" x14ac:dyDescent="0.2">
      <c r="A11" s="42"/>
      <c r="B11" s="67">
        <v>611000</v>
      </c>
      <c r="C11" s="68" t="s">
        <v>70</v>
      </c>
      <c r="D11" s="41">
        <v>1160</v>
      </c>
      <c r="E11" s="41">
        <v>1200</v>
      </c>
      <c r="F11" s="41">
        <v>1200</v>
      </c>
    </row>
    <row r="12" spans="1:6" s="1" customFormat="1" ht="12" customHeight="1" outlineLevel="1" x14ac:dyDescent="0.2">
      <c r="A12" s="42"/>
      <c r="B12" s="67" t="s">
        <v>71</v>
      </c>
      <c r="C12" s="68" t="s">
        <v>72</v>
      </c>
      <c r="D12" s="41">
        <v>300</v>
      </c>
      <c r="E12" s="41">
        <v>400</v>
      </c>
      <c r="F12" s="41">
        <v>400</v>
      </c>
    </row>
    <row r="13" spans="1:6" s="1" customFormat="1" ht="12" customHeight="1" outlineLevel="1" x14ac:dyDescent="0.2">
      <c r="A13" s="42"/>
      <c r="B13" s="67">
        <v>632001</v>
      </c>
      <c r="C13" s="68" t="s">
        <v>73</v>
      </c>
      <c r="D13" s="41">
        <v>200</v>
      </c>
      <c r="E13" s="41">
        <v>300</v>
      </c>
      <c r="F13" s="41">
        <v>300</v>
      </c>
    </row>
    <row r="14" spans="1:6" s="1" customFormat="1" ht="12" customHeight="1" outlineLevel="1" x14ac:dyDescent="0.2">
      <c r="A14" s="42"/>
      <c r="B14" s="67">
        <v>632003</v>
      </c>
      <c r="C14" s="68" t="s">
        <v>74</v>
      </c>
      <c r="D14" s="41">
        <v>100</v>
      </c>
      <c r="E14" s="41">
        <v>50</v>
      </c>
      <c r="F14" s="41">
        <v>50</v>
      </c>
    </row>
    <row r="15" spans="1:6" s="1" customFormat="1" ht="12" customHeight="1" x14ac:dyDescent="0.2">
      <c r="A15" s="42"/>
      <c r="B15" s="43">
        <v>633006</v>
      </c>
      <c r="C15" s="81" t="s">
        <v>34</v>
      </c>
      <c r="D15" s="41">
        <v>100</v>
      </c>
      <c r="E15" s="41">
        <v>100</v>
      </c>
      <c r="F15" s="41">
        <v>100</v>
      </c>
    </row>
    <row r="16" spans="1:6" s="1" customFormat="1" ht="12" customHeight="1" x14ac:dyDescent="0.2">
      <c r="A16" s="98"/>
      <c r="B16" s="43">
        <v>633010</v>
      </c>
      <c r="C16" s="84" t="s">
        <v>75</v>
      </c>
      <c r="D16" s="41">
        <v>100</v>
      </c>
      <c r="E16" s="41">
        <v>100</v>
      </c>
      <c r="F16" s="41">
        <v>100</v>
      </c>
    </row>
    <row r="17" spans="1:19" s="1" customFormat="1" ht="12" customHeight="1" x14ac:dyDescent="0.2">
      <c r="A17" s="98"/>
      <c r="B17" s="43"/>
      <c r="C17" s="84"/>
      <c r="D17" s="82"/>
      <c r="E17" s="82"/>
      <c r="F17" s="82"/>
    </row>
    <row r="18" spans="1:19" s="1" customFormat="1" ht="12" customHeight="1" x14ac:dyDescent="0.2">
      <c r="A18" s="297" t="s">
        <v>76</v>
      </c>
      <c r="B18" s="298"/>
      <c r="C18" s="299"/>
      <c r="D18" s="80">
        <f>D19+D20</f>
        <v>600</v>
      </c>
      <c r="E18" s="80">
        <f>E19+E20</f>
        <v>800</v>
      </c>
      <c r="F18" s="80">
        <f>F19+F20</f>
        <v>800</v>
      </c>
    </row>
    <row r="19" spans="1:19" s="1" customFormat="1" ht="12" customHeight="1" x14ac:dyDescent="0.2">
      <c r="A19" s="42"/>
      <c r="B19" s="67" t="s">
        <v>77</v>
      </c>
      <c r="C19" s="68" t="s">
        <v>304</v>
      </c>
      <c r="D19" s="85">
        <v>600</v>
      </c>
      <c r="E19" s="85">
        <v>800</v>
      </c>
      <c r="F19" s="85">
        <v>800</v>
      </c>
    </row>
    <row r="20" spans="1:19" s="1" customFormat="1" ht="12" customHeight="1" x14ac:dyDescent="0.2">
      <c r="A20" s="42"/>
      <c r="B20" s="67"/>
      <c r="C20" s="68"/>
      <c r="D20" s="85"/>
      <c r="E20" s="85"/>
      <c r="F20" s="85"/>
    </row>
    <row r="21" spans="1:19" s="1" customFormat="1" ht="12" customHeight="1" x14ac:dyDescent="0.2">
      <c r="A21" s="86" t="s">
        <v>78</v>
      </c>
      <c r="B21" s="87"/>
      <c r="C21" s="88"/>
      <c r="D21" s="80">
        <f>SUM(D22:D23)</f>
        <v>2400</v>
      </c>
      <c r="E21" s="80">
        <f>SUM(E22:E23)</f>
        <v>3000</v>
      </c>
      <c r="F21" s="80">
        <f>SUM(F22:F23)</f>
        <v>3000</v>
      </c>
    </row>
    <row r="22" spans="1:19" s="1" customFormat="1" ht="12" customHeight="1" x14ac:dyDescent="0.2">
      <c r="A22" s="42"/>
      <c r="B22" s="43">
        <v>651002</v>
      </c>
      <c r="C22" s="40" t="s">
        <v>79</v>
      </c>
      <c r="D22" s="41">
        <v>2400</v>
      </c>
      <c r="E22" s="41">
        <v>3000</v>
      </c>
      <c r="F22" s="41">
        <v>3000</v>
      </c>
    </row>
    <row r="23" spans="1:19" s="1" customFormat="1" ht="12" customHeight="1" x14ac:dyDescent="0.2">
      <c r="A23" s="42"/>
      <c r="B23" s="67"/>
      <c r="C23" s="68"/>
      <c r="D23" s="85"/>
      <c r="E23" s="85"/>
      <c r="F23" s="85"/>
    </row>
    <row r="24" spans="1:19" s="1" customFormat="1" ht="12" customHeight="1" x14ac:dyDescent="0.2">
      <c r="A24" s="42"/>
      <c r="B24" s="67"/>
      <c r="C24" s="68"/>
      <c r="D24" s="85"/>
      <c r="E24" s="85"/>
      <c r="F24" s="85"/>
    </row>
    <row r="25" spans="1:19" s="92" customFormat="1" ht="12" customHeight="1" x14ac:dyDescent="0.2">
      <c r="A25" s="25" t="s">
        <v>80</v>
      </c>
      <c r="B25" s="89"/>
      <c r="C25" s="27"/>
      <c r="D25" s="90">
        <f>D26</f>
        <v>90</v>
      </c>
      <c r="E25" s="90">
        <f>E26</f>
        <v>80</v>
      </c>
      <c r="F25" s="90">
        <f>F26</f>
        <v>80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s="1" customFormat="1" ht="12" customHeight="1" x14ac:dyDescent="0.2">
      <c r="A26" s="72" t="s">
        <v>81</v>
      </c>
      <c r="B26" s="29"/>
      <c r="C26" s="93"/>
      <c r="D26" s="80">
        <f>D27+D28</f>
        <v>90</v>
      </c>
      <c r="E26" s="80">
        <f>E27+E28</f>
        <v>80</v>
      </c>
      <c r="F26" s="80">
        <f>F27+F28</f>
        <v>80</v>
      </c>
    </row>
    <row r="27" spans="1:19" s="1" customFormat="1" ht="12" customHeight="1" outlineLevel="1" x14ac:dyDescent="0.2">
      <c r="A27" s="42"/>
      <c r="B27" s="44">
        <v>637027</v>
      </c>
      <c r="C27" s="36" t="s">
        <v>82</v>
      </c>
      <c r="D27" s="85">
        <v>90</v>
      </c>
      <c r="E27" s="85">
        <v>80</v>
      </c>
      <c r="F27" s="85">
        <v>80</v>
      </c>
    </row>
    <row r="28" spans="1:19" s="1" customFormat="1" ht="12" customHeight="1" x14ac:dyDescent="0.2">
      <c r="A28" s="42"/>
      <c r="B28" s="83"/>
      <c r="C28" s="75"/>
      <c r="D28" s="94"/>
      <c r="E28" s="94"/>
      <c r="F28" s="94"/>
    </row>
    <row r="29" spans="1:19" s="1" customFormat="1" ht="12" customHeight="1" x14ac:dyDescent="0.2">
      <c r="A29" s="25" t="s">
        <v>83</v>
      </c>
      <c r="B29" s="95"/>
      <c r="C29" s="95"/>
      <c r="D29" s="90">
        <f>D30</f>
        <v>6100</v>
      </c>
      <c r="E29" s="90">
        <f>E30</f>
        <v>8980</v>
      </c>
      <c r="F29" s="90">
        <f>F30</f>
        <v>8980</v>
      </c>
    </row>
    <row r="30" spans="1:19" s="1" customFormat="1" ht="12" customHeight="1" x14ac:dyDescent="0.2">
      <c r="A30" s="72" t="s">
        <v>84</v>
      </c>
      <c r="B30" s="29"/>
      <c r="C30" s="73"/>
      <c r="D30" s="74">
        <f>SUM(D34:D45)</f>
        <v>6100</v>
      </c>
      <c r="E30" s="74">
        <f>SUM(E34:E45)</f>
        <v>8980</v>
      </c>
      <c r="F30" s="74">
        <f>SUM(F34:F45)</f>
        <v>8980</v>
      </c>
    </row>
    <row r="31" spans="1:19" s="1" customFormat="1" ht="12" hidden="1" customHeight="1" outlineLevel="1" x14ac:dyDescent="0.2">
      <c r="A31" s="42"/>
      <c r="B31" s="96" t="s">
        <v>85</v>
      </c>
      <c r="C31" s="97" t="s">
        <v>86</v>
      </c>
      <c r="D31" s="41"/>
      <c r="E31" s="41"/>
      <c r="F31" s="41"/>
    </row>
    <row r="32" spans="1:19" s="1" customFormat="1" ht="12" hidden="1" customHeight="1" outlineLevel="1" x14ac:dyDescent="0.2">
      <c r="A32" s="42"/>
      <c r="B32" s="96" t="s">
        <v>39</v>
      </c>
      <c r="C32" s="40" t="s">
        <v>40</v>
      </c>
      <c r="D32" s="57"/>
      <c r="E32" s="57"/>
      <c r="F32" s="57"/>
    </row>
    <row r="33" spans="1:6" s="1" customFormat="1" ht="12" hidden="1" customHeight="1" outlineLevel="1" x14ac:dyDescent="0.2">
      <c r="A33" s="42"/>
      <c r="B33" s="67">
        <v>634002</v>
      </c>
      <c r="C33" s="40" t="s">
        <v>41</v>
      </c>
      <c r="D33" s="41"/>
      <c r="E33" s="41"/>
      <c r="F33" s="41"/>
    </row>
    <row r="34" spans="1:6" s="1" customFormat="1" ht="12" customHeight="1" outlineLevel="1" x14ac:dyDescent="0.2">
      <c r="A34" s="42"/>
      <c r="B34" s="67">
        <v>632001</v>
      </c>
      <c r="C34" s="40" t="s">
        <v>125</v>
      </c>
      <c r="D34" s="41">
        <v>360</v>
      </c>
      <c r="E34" s="41">
        <v>400</v>
      </c>
      <c r="F34" s="41">
        <v>400</v>
      </c>
    </row>
    <row r="35" spans="1:6" s="1" customFormat="1" ht="12" customHeight="1" outlineLevel="1" x14ac:dyDescent="0.2">
      <c r="A35" s="42"/>
      <c r="B35" s="67">
        <v>633006</v>
      </c>
      <c r="C35" s="40" t="s">
        <v>34</v>
      </c>
      <c r="D35" s="41">
        <v>500</v>
      </c>
      <c r="E35" s="41">
        <v>500</v>
      </c>
      <c r="F35" s="41">
        <v>500</v>
      </c>
    </row>
    <row r="36" spans="1:6" s="1" customFormat="1" ht="12" customHeight="1" outlineLevel="1" x14ac:dyDescent="0.2">
      <c r="A36" s="42"/>
      <c r="B36" s="67">
        <v>633010</v>
      </c>
      <c r="C36" s="40" t="s">
        <v>228</v>
      </c>
      <c r="D36" s="41">
        <v>0</v>
      </c>
      <c r="E36" s="41">
        <v>500</v>
      </c>
      <c r="F36" s="41">
        <v>500</v>
      </c>
    </row>
    <row r="37" spans="1:6" s="1" customFormat="1" ht="12" customHeight="1" outlineLevel="1" x14ac:dyDescent="0.2">
      <c r="A37" s="42"/>
      <c r="B37" s="67">
        <v>634001</v>
      </c>
      <c r="C37" s="51" t="s">
        <v>40</v>
      </c>
      <c r="D37" s="41">
        <v>500</v>
      </c>
      <c r="E37" s="41">
        <v>100</v>
      </c>
      <c r="F37" s="41">
        <v>100</v>
      </c>
    </row>
    <row r="38" spans="1:6" s="1" customFormat="1" ht="12" customHeight="1" outlineLevel="1" x14ac:dyDescent="0.2">
      <c r="A38" s="42"/>
      <c r="B38" s="67">
        <v>634002</v>
      </c>
      <c r="C38" s="51" t="s">
        <v>230</v>
      </c>
      <c r="D38" s="41">
        <v>3000</v>
      </c>
      <c r="E38" s="41">
        <v>1000</v>
      </c>
      <c r="F38" s="41">
        <v>1000</v>
      </c>
    </row>
    <row r="39" spans="1:6" s="1" customFormat="1" ht="12" customHeight="1" outlineLevel="1" x14ac:dyDescent="0.2">
      <c r="A39" s="42"/>
      <c r="B39" s="67">
        <v>634003</v>
      </c>
      <c r="C39" s="51" t="s">
        <v>314</v>
      </c>
      <c r="D39" s="41">
        <v>240</v>
      </c>
      <c r="E39" s="41">
        <v>250</v>
      </c>
      <c r="F39" s="41">
        <v>250</v>
      </c>
    </row>
    <row r="40" spans="1:6" s="1" customFormat="1" ht="12" customHeight="1" outlineLevel="1" x14ac:dyDescent="0.2">
      <c r="A40" s="42"/>
      <c r="B40" s="67">
        <v>635004</v>
      </c>
      <c r="C40" s="51" t="s">
        <v>87</v>
      </c>
      <c r="D40" s="41">
        <v>100</v>
      </c>
      <c r="E40" s="41">
        <v>1000</v>
      </c>
      <c r="F40" s="41">
        <v>1000</v>
      </c>
    </row>
    <row r="41" spans="1:6" s="1" customFormat="1" ht="12" customHeight="1" outlineLevel="1" x14ac:dyDescent="0.2">
      <c r="A41" s="42"/>
      <c r="B41" s="67">
        <v>635006</v>
      </c>
      <c r="C41" s="51" t="s">
        <v>88</v>
      </c>
      <c r="D41" s="41">
        <v>1000</v>
      </c>
      <c r="E41" s="41">
        <v>5000</v>
      </c>
      <c r="F41" s="41">
        <v>5000</v>
      </c>
    </row>
    <row r="42" spans="1:6" s="1" customFormat="1" ht="12" customHeight="1" outlineLevel="1" x14ac:dyDescent="0.2">
      <c r="A42" s="42"/>
      <c r="B42" s="67">
        <v>637001</v>
      </c>
      <c r="C42" s="51" t="s">
        <v>229</v>
      </c>
      <c r="D42" s="41">
        <v>100</v>
      </c>
      <c r="E42" s="41">
        <v>150</v>
      </c>
      <c r="F42" s="41">
        <v>150</v>
      </c>
    </row>
    <row r="43" spans="1:6" s="1" customFormat="1" ht="12" customHeight="1" x14ac:dyDescent="0.2">
      <c r="A43" s="42"/>
      <c r="B43" s="67">
        <v>637002</v>
      </c>
      <c r="C43" s="68" t="s">
        <v>89</v>
      </c>
      <c r="D43" s="57">
        <v>300</v>
      </c>
      <c r="E43" s="57">
        <v>80</v>
      </c>
      <c r="F43" s="57">
        <v>80</v>
      </c>
    </row>
    <row r="44" spans="1:6" s="1" customFormat="1" ht="12" customHeight="1" x14ac:dyDescent="0.2">
      <c r="A44" s="42"/>
      <c r="B44" s="67"/>
      <c r="C44" s="68"/>
      <c r="D44" s="57"/>
      <c r="E44" s="57"/>
      <c r="F44" s="57"/>
    </row>
    <row r="45" spans="1:6" s="1" customFormat="1" ht="12" customHeight="1" x14ac:dyDescent="0.2">
      <c r="A45" s="42"/>
      <c r="B45" s="67"/>
      <c r="C45" s="68"/>
      <c r="D45" s="57"/>
      <c r="E45" s="57"/>
      <c r="F45" s="57"/>
    </row>
  </sheetData>
  <mergeCells count="2">
    <mergeCell ref="A18:C18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opLeftCell="A14" workbookViewId="0">
      <selection activeCell="E51" sqref="E51"/>
    </sheetView>
  </sheetViews>
  <sheetFormatPr defaultRowHeight="14.4" outlineLevelRow="1" x14ac:dyDescent="0.3"/>
  <cols>
    <col min="1" max="1" width="2.33203125" customWidth="1"/>
    <col min="2" max="2" width="6.88671875" customWidth="1"/>
    <col min="3" max="3" width="36.6640625" customWidth="1"/>
    <col min="4" max="6" width="12" bestFit="1" customWidth="1"/>
  </cols>
  <sheetData>
    <row r="1" spans="1:30" ht="15" thickBot="1" x14ac:dyDescent="0.35"/>
    <row r="2" spans="1:30" ht="15" thickTop="1" x14ac:dyDescent="0.3">
      <c r="A2" s="300" t="s">
        <v>298</v>
      </c>
      <c r="B2" s="301"/>
      <c r="C2" s="301"/>
      <c r="D2" s="301"/>
      <c r="E2" s="301"/>
      <c r="F2" s="302"/>
    </row>
    <row r="3" spans="1:30" ht="15" thickBot="1" x14ac:dyDescent="0.35">
      <c r="A3" s="303"/>
      <c r="B3" s="304"/>
      <c r="C3" s="304"/>
      <c r="D3" s="304"/>
      <c r="E3" s="304"/>
      <c r="F3" s="305"/>
    </row>
    <row r="4" spans="1:30" ht="15.6" thickTop="1" thickBot="1" x14ac:dyDescent="0.35">
      <c r="A4" s="171"/>
      <c r="B4" s="150"/>
      <c r="C4" s="151"/>
      <c r="D4" s="198"/>
      <c r="E4" s="10"/>
      <c r="F4" s="10"/>
    </row>
    <row r="5" spans="1:30" ht="16.2" thickTop="1" x14ac:dyDescent="0.3">
      <c r="A5" s="20" t="s">
        <v>244</v>
      </c>
      <c r="B5" s="21"/>
      <c r="C5" s="22"/>
      <c r="D5" s="23" t="s">
        <v>270</v>
      </c>
      <c r="E5" s="24" t="s">
        <v>284</v>
      </c>
      <c r="F5" s="24" t="s">
        <v>299</v>
      </c>
    </row>
    <row r="6" spans="1:30" s="101" customFormat="1" ht="12" customHeight="1" x14ac:dyDescent="0.2">
      <c r="A6" s="25" t="s">
        <v>90</v>
      </c>
      <c r="B6" s="99"/>
      <c r="C6" s="100"/>
      <c r="D6" s="254">
        <f>D7+D12</f>
        <v>8230</v>
      </c>
      <c r="E6" s="254">
        <f>E7+E12</f>
        <v>5040</v>
      </c>
      <c r="F6" s="254">
        <f>F7+F12</f>
        <v>5040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" customFormat="1" ht="12" customHeight="1" x14ac:dyDescent="0.2">
      <c r="A7" s="72" t="s">
        <v>254</v>
      </c>
      <c r="B7" s="29"/>
      <c r="C7" s="73"/>
      <c r="D7" s="255">
        <f>D8+D9+D10</f>
        <v>3000</v>
      </c>
      <c r="E7" s="255">
        <f>E8+E9+E10</f>
        <v>2950</v>
      </c>
      <c r="F7" s="255">
        <f>F8+F9+F10</f>
        <v>2950</v>
      </c>
    </row>
    <row r="8" spans="1:30" s="1" customFormat="1" ht="12" customHeight="1" outlineLevel="1" x14ac:dyDescent="0.2">
      <c r="A8" s="42"/>
      <c r="B8" s="43">
        <v>637005</v>
      </c>
      <c r="C8" s="40" t="s">
        <v>255</v>
      </c>
      <c r="D8" s="250">
        <v>1800</v>
      </c>
      <c r="E8" s="250">
        <v>1800</v>
      </c>
      <c r="F8" s="250">
        <v>1800</v>
      </c>
    </row>
    <row r="9" spans="1:30" s="1" customFormat="1" ht="12" customHeight="1" x14ac:dyDescent="0.2">
      <c r="A9" s="42"/>
      <c r="B9" s="43">
        <v>632003</v>
      </c>
      <c r="C9" s="36" t="s">
        <v>293</v>
      </c>
      <c r="D9" s="250">
        <v>1200</v>
      </c>
      <c r="E9" s="250">
        <v>1000</v>
      </c>
      <c r="F9" s="250">
        <v>1000</v>
      </c>
    </row>
    <row r="10" spans="1:30" s="1" customFormat="1" ht="12" customHeight="1" x14ac:dyDescent="0.2">
      <c r="A10" s="42"/>
      <c r="B10" s="43">
        <v>633006</v>
      </c>
      <c r="C10" s="36" t="s">
        <v>34</v>
      </c>
      <c r="D10" s="250">
        <v>0</v>
      </c>
      <c r="E10" s="250">
        <v>150</v>
      </c>
      <c r="F10" s="250">
        <v>150</v>
      </c>
    </row>
    <row r="11" spans="1:30" s="1" customFormat="1" ht="12" customHeight="1" outlineLevel="1" x14ac:dyDescent="0.2">
      <c r="A11" s="42"/>
      <c r="B11" s="67"/>
      <c r="C11" s="68"/>
      <c r="D11" s="250"/>
      <c r="E11" s="250"/>
      <c r="F11" s="250"/>
    </row>
    <row r="12" spans="1:30" s="1" customFormat="1" ht="12" customHeight="1" outlineLevel="1" x14ac:dyDescent="0.2">
      <c r="A12" s="77" t="s">
        <v>92</v>
      </c>
      <c r="B12" s="102"/>
      <c r="C12" s="103"/>
      <c r="D12" s="255">
        <f>D13+D14+D15+D16+D17+D18</f>
        <v>5230</v>
      </c>
      <c r="E12" s="255">
        <f>E13+E14+E15+E16+E17+E18</f>
        <v>2090</v>
      </c>
      <c r="F12" s="255">
        <f>F13+F14+F15+F16+F17+F18</f>
        <v>2090</v>
      </c>
    </row>
    <row r="13" spans="1:30" s="1" customFormat="1" ht="12" customHeight="1" outlineLevel="1" x14ac:dyDescent="0.2">
      <c r="A13" s="104"/>
      <c r="B13" s="67" t="s">
        <v>93</v>
      </c>
      <c r="C13" s="105" t="s">
        <v>94</v>
      </c>
      <c r="D13" s="250">
        <v>30</v>
      </c>
      <c r="E13" s="250">
        <v>30</v>
      </c>
      <c r="F13" s="250">
        <v>30</v>
      </c>
    </row>
    <row r="14" spans="1:30" s="1" customFormat="1" ht="12" customHeight="1" outlineLevel="1" x14ac:dyDescent="0.2">
      <c r="A14" s="42"/>
      <c r="B14" s="67">
        <v>633006</v>
      </c>
      <c r="C14" s="105" t="s">
        <v>231</v>
      </c>
      <c r="D14" s="250">
        <v>2500</v>
      </c>
      <c r="E14" s="250">
        <v>310</v>
      </c>
      <c r="F14" s="250">
        <v>310</v>
      </c>
    </row>
    <row r="15" spans="1:30" s="1" customFormat="1" ht="12" customHeight="1" outlineLevel="1" x14ac:dyDescent="0.2">
      <c r="A15" s="42"/>
      <c r="B15" s="67">
        <v>635006</v>
      </c>
      <c r="C15" s="105" t="s">
        <v>315</v>
      </c>
      <c r="D15" s="250">
        <v>700</v>
      </c>
      <c r="E15" s="250">
        <v>200</v>
      </c>
      <c r="F15" s="250">
        <v>200</v>
      </c>
    </row>
    <row r="16" spans="1:30" s="1" customFormat="1" ht="12" customHeight="1" outlineLevel="1" x14ac:dyDescent="0.2">
      <c r="A16" s="42"/>
      <c r="B16" s="67">
        <v>635006</v>
      </c>
      <c r="C16" s="105" t="s">
        <v>95</v>
      </c>
      <c r="D16" s="250">
        <v>1000</v>
      </c>
      <c r="E16" s="250">
        <v>50</v>
      </c>
      <c r="F16" s="250">
        <v>50</v>
      </c>
    </row>
    <row r="17" spans="1:6" s="1" customFormat="1" ht="12" customHeight="1" outlineLevel="1" x14ac:dyDescent="0.2">
      <c r="A17" s="42"/>
      <c r="B17" s="67">
        <v>635006</v>
      </c>
      <c r="C17" s="106" t="s">
        <v>96</v>
      </c>
      <c r="D17" s="250">
        <v>1000</v>
      </c>
      <c r="E17" s="250">
        <v>1500</v>
      </c>
      <c r="F17" s="250">
        <v>1500</v>
      </c>
    </row>
    <row r="18" spans="1:6" s="1" customFormat="1" ht="12" customHeight="1" outlineLevel="1" x14ac:dyDescent="0.2">
      <c r="A18" s="42"/>
      <c r="B18" s="67"/>
      <c r="C18" s="106"/>
      <c r="D18" s="250"/>
      <c r="E18" s="250"/>
      <c r="F18" s="250"/>
    </row>
    <row r="19" spans="1:6" s="1" customFormat="1" ht="12" hidden="1" customHeight="1" outlineLevel="1" x14ac:dyDescent="0.2">
      <c r="A19" s="42"/>
      <c r="B19" s="67">
        <v>635006</v>
      </c>
      <c r="C19" s="105" t="s">
        <v>51</v>
      </c>
      <c r="D19" s="250"/>
      <c r="E19" s="250"/>
      <c r="F19" s="250"/>
    </row>
    <row r="20" spans="1:6" s="1" customFormat="1" ht="12" customHeight="1" outlineLevel="1" x14ac:dyDescent="0.2">
      <c r="A20" s="25" t="s">
        <v>97</v>
      </c>
      <c r="B20" s="89"/>
      <c r="C20" s="107"/>
      <c r="D20" s="254">
        <f>D21+D30</f>
        <v>26580</v>
      </c>
      <c r="E20" s="254">
        <f>E21+E30</f>
        <v>28480</v>
      </c>
      <c r="F20" s="254">
        <f>F21+F30</f>
        <v>28480</v>
      </c>
    </row>
    <row r="21" spans="1:6" s="1" customFormat="1" ht="12" customHeight="1" x14ac:dyDescent="0.2">
      <c r="A21" s="72" t="s">
        <v>98</v>
      </c>
      <c r="B21" s="29"/>
      <c r="C21" s="73"/>
      <c r="D21" s="256">
        <f>D22+D23+D24+D25+D26+D27+D28+D29</f>
        <v>26500</v>
      </c>
      <c r="E21" s="256">
        <f>E22+E23+E24+E25+E26+E27+E28+E29</f>
        <v>28400</v>
      </c>
      <c r="F21" s="256">
        <f>F22+F23+F24+F25+F26+F27+F28+F29</f>
        <v>28400</v>
      </c>
    </row>
    <row r="22" spans="1:6" s="1" customFormat="1" ht="12" customHeight="1" outlineLevel="1" x14ac:dyDescent="0.2">
      <c r="A22" s="42"/>
      <c r="B22" s="67">
        <v>633004</v>
      </c>
      <c r="C22" s="68" t="s">
        <v>99</v>
      </c>
      <c r="D22" s="250">
        <v>1200</v>
      </c>
      <c r="E22" s="250">
        <v>1000</v>
      </c>
      <c r="F22" s="250">
        <v>1000</v>
      </c>
    </row>
    <row r="23" spans="1:6" s="1" customFormat="1" ht="12" customHeight="1" outlineLevel="1" x14ac:dyDescent="0.2">
      <c r="A23" s="42"/>
      <c r="B23" s="67">
        <v>633006</v>
      </c>
      <c r="C23" s="68" t="s">
        <v>34</v>
      </c>
      <c r="D23" s="250">
        <v>350</v>
      </c>
      <c r="E23" s="250">
        <v>800</v>
      </c>
      <c r="F23" s="250">
        <v>800</v>
      </c>
    </row>
    <row r="24" spans="1:6" s="1" customFormat="1" ht="12" customHeight="1" outlineLevel="1" x14ac:dyDescent="0.2">
      <c r="A24" s="42"/>
      <c r="B24" s="67">
        <v>637004</v>
      </c>
      <c r="C24" s="68" t="s">
        <v>100</v>
      </c>
      <c r="D24" s="250">
        <v>10000</v>
      </c>
      <c r="E24" s="250">
        <v>12000</v>
      </c>
      <c r="F24" s="250">
        <v>12000</v>
      </c>
    </row>
    <row r="25" spans="1:6" s="1" customFormat="1" ht="12" customHeight="1" outlineLevel="1" x14ac:dyDescent="0.2">
      <c r="A25" s="42"/>
      <c r="B25" s="67"/>
      <c r="C25" s="68" t="s">
        <v>101</v>
      </c>
      <c r="D25" s="250">
        <v>12000</v>
      </c>
      <c r="E25" s="250">
        <v>12000</v>
      </c>
      <c r="F25" s="250">
        <v>12000</v>
      </c>
    </row>
    <row r="26" spans="1:6" s="1" customFormat="1" ht="12" customHeight="1" outlineLevel="1" x14ac:dyDescent="0.2">
      <c r="A26" s="42"/>
      <c r="B26" s="67"/>
      <c r="C26" s="68" t="s">
        <v>102</v>
      </c>
      <c r="D26" s="250">
        <v>1000</v>
      </c>
      <c r="E26" s="250">
        <v>400</v>
      </c>
      <c r="F26" s="250">
        <v>400</v>
      </c>
    </row>
    <row r="27" spans="1:6" s="1" customFormat="1" ht="12" customHeight="1" outlineLevel="1" x14ac:dyDescent="0.2">
      <c r="A27" s="42"/>
      <c r="B27" s="67">
        <v>637027</v>
      </c>
      <c r="C27" s="68" t="s">
        <v>261</v>
      </c>
      <c r="D27" s="250">
        <v>1500</v>
      </c>
      <c r="E27" s="250">
        <v>1700</v>
      </c>
      <c r="F27" s="250">
        <v>1700</v>
      </c>
    </row>
    <row r="28" spans="1:6" s="1" customFormat="1" ht="12" customHeight="1" outlineLevel="1" x14ac:dyDescent="0.2">
      <c r="A28" s="42"/>
      <c r="B28" s="67">
        <v>642006</v>
      </c>
      <c r="C28" s="68" t="s">
        <v>103</v>
      </c>
      <c r="D28" s="250">
        <v>450</v>
      </c>
      <c r="E28" s="250">
        <v>500</v>
      </c>
      <c r="F28" s="250">
        <v>500</v>
      </c>
    </row>
    <row r="29" spans="1:6" s="1" customFormat="1" ht="12" customHeight="1" outlineLevel="1" x14ac:dyDescent="0.2">
      <c r="A29" s="42"/>
      <c r="B29" s="67"/>
      <c r="C29" s="68"/>
      <c r="D29" s="250"/>
      <c r="E29" s="250"/>
      <c r="F29" s="250"/>
    </row>
    <row r="30" spans="1:6" s="1" customFormat="1" ht="12" customHeight="1" x14ac:dyDescent="0.2">
      <c r="A30" s="72" t="s">
        <v>104</v>
      </c>
      <c r="B30" s="29"/>
      <c r="C30" s="73"/>
      <c r="D30" s="256">
        <f>SUM(D31:D32)</f>
        <v>80</v>
      </c>
      <c r="E30" s="256">
        <f>SUM(E31:E32)</f>
        <v>80</v>
      </c>
      <c r="F30" s="256">
        <f>SUM(F31:F32)</f>
        <v>80</v>
      </c>
    </row>
    <row r="31" spans="1:6" s="1" customFormat="1" ht="12" customHeight="1" x14ac:dyDescent="0.2">
      <c r="A31" s="52"/>
      <c r="B31" s="35" t="s">
        <v>93</v>
      </c>
      <c r="C31" s="36" t="s">
        <v>105</v>
      </c>
      <c r="D31" s="250">
        <v>70</v>
      </c>
      <c r="E31" s="250">
        <v>70</v>
      </c>
      <c r="F31" s="250">
        <v>70</v>
      </c>
    </row>
    <row r="32" spans="1:6" s="1" customFormat="1" ht="12" customHeight="1" x14ac:dyDescent="0.2">
      <c r="A32" s="52"/>
      <c r="B32" s="108">
        <v>632003</v>
      </c>
      <c r="C32" s="36" t="s">
        <v>106</v>
      </c>
      <c r="D32" s="250">
        <v>10</v>
      </c>
      <c r="E32" s="250">
        <v>10</v>
      </c>
      <c r="F32" s="250">
        <v>10</v>
      </c>
    </row>
    <row r="33" spans="1:19" s="1" customFormat="1" ht="12" customHeight="1" thickBot="1" x14ac:dyDescent="0.25">
      <c r="A33" s="109"/>
      <c r="B33" s="177"/>
      <c r="C33" s="110"/>
      <c r="D33" s="257"/>
      <c r="E33" s="257"/>
      <c r="F33" s="257"/>
    </row>
    <row r="34" spans="1:19" s="1" customFormat="1" ht="12" customHeight="1" thickBot="1" x14ac:dyDescent="0.25">
      <c r="A34" s="111"/>
      <c r="B34" s="112"/>
      <c r="C34" s="113"/>
      <c r="D34" s="258"/>
      <c r="E34" s="258"/>
      <c r="F34" s="258"/>
    </row>
    <row r="35" spans="1:19" s="1" customFormat="1" ht="12" customHeight="1" x14ac:dyDescent="0.2">
      <c r="A35" s="114" t="s">
        <v>107</v>
      </c>
      <c r="B35" s="115"/>
      <c r="C35" s="116"/>
      <c r="D35" s="259">
        <f>D36+D43</f>
        <v>11800</v>
      </c>
      <c r="E35" s="259">
        <f>E36+E43</f>
        <v>11050</v>
      </c>
      <c r="F35" s="259">
        <f>F36+F43</f>
        <v>11050</v>
      </c>
    </row>
    <row r="36" spans="1:19" s="1" customFormat="1" ht="12" customHeight="1" x14ac:dyDescent="0.2">
      <c r="A36" s="28" t="s">
        <v>262</v>
      </c>
      <c r="B36" s="117"/>
      <c r="C36" s="118"/>
      <c r="D36" s="246">
        <f>D37+D38+D39+D40+D41+D42</f>
        <v>3750</v>
      </c>
      <c r="E36" s="246">
        <f>E37+E38+E39+E40+E41+E42</f>
        <v>4050</v>
      </c>
      <c r="F36" s="246">
        <f>F37+F38+F39+F40+F41+F42</f>
        <v>4050</v>
      </c>
    </row>
    <row r="37" spans="1:19" s="101" customFormat="1" ht="12" customHeight="1" x14ac:dyDescent="0.2">
      <c r="A37" s="52"/>
      <c r="B37" s="44">
        <v>633004</v>
      </c>
      <c r="C37" s="68" t="s">
        <v>263</v>
      </c>
      <c r="D37" s="250">
        <v>0</v>
      </c>
      <c r="E37" s="250">
        <v>1000</v>
      </c>
      <c r="F37" s="250">
        <v>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101" customFormat="1" ht="12" customHeight="1" x14ac:dyDescent="0.2">
      <c r="A38" s="52"/>
      <c r="B38" s="44">
        <v>633006</v>
      </c>
      <c r="C38" s="68" t="s">
        <v>305</v>
      </c>
      <c r="D38" s="250">
        <v>1500</v>
      </c>
      <c r="E38" s="250">
        <v>500</v>
      </c>
      <c r="F38" s="250">
        <v>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101" customFormat="1" ht="12" customHeight="1" x14ac:dyDescent="0.2">
      <c r="A39" s="52"/>
      <c r="B39" s="44">
        <v>633015</v>
      </c>
      <c r="C39" s="68" t="s">
        <v>110</v>
      </c>
      <c r="D39" s="250">
        <v>500</v>
      </c>
      <c r="E39" s="250">
        <v>1200</v>
      </c>
      <c r="F39" s="250">
        <v>1200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101" customFormat="1" ht="12" customHeight="1" x14ac:dyDescent="0.2">
      <c r="A40" s="52"/>
      <c r="B40" s="44">
        <v>635004</v>
      </c>
      <c r="C40" s="68" t="s">
        <v>111</v>
      </c>
      <c r="D40" s="250">
        <v>1500</v>
      </c>
      <c r="E40" s="250">
        <v>1000</v>
      </c>
      <c r="F40" s="250">
        <v>1000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101" customFormat="1" ht="12" customHeight="1" x14ac:dyDescent="0.2">
      <c r="A41" s="52"/>
      <c r="B41" s="44">
        <v>635006</v>
      </c>
      <c r="C41" s="68" t="s">
        <v>252</v>
      </c>
      <c r="D41" s="250">
        <v>250</v>
      </c>
      <c r="E41" s="250">
        <v>350</v>
      </c>
      <c r="F41" s="250">
        <v>350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01" customFormat="1" ht="12" customHeight="1" x14ac:dyDescent="0.2">
      <c r="A42" s="52"/>
      <c r="B42" s="44"/>
      <c r="C42" s="68"/>
      <c r="D42" s="250"/>
      <c r="E42" s="250"/>
      <c r="F42" s="25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101" customFormat="1" ht="12" customHeight="1" x14ac:dyDescent="0.2">
      <c r="A43" s="72" t="s">
        <v>112</v>
      </c>
      <c r="B43" s="29"/>
      <c r="C43" s="93"/>
      <c r="D43" s="246">
        <f>SUM(D44:D48)</f>
        <v>8050</v>
      </c>
      <c r="E43" s="246">
        <f>SUM(E44:E48)</f>
        <v>7000</v>
      </c>
      <c r="F43" s="246">
        <f>SUM(F44:F48)</f>
        <v>7000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1" customFormat="1" ht="12" customHeight="1" x14ac:dyDescent="0.2">
      <c r="A44" s="52"/>
      <c r="B44" s="44">
        <v>632001</v>
      </c>
      <c r="C44" s="36" t="s">
        <v>113</v>
      </c>
      <c r="D44" s="248">
        <v>5400</v>
      </c>
      <c r="E44" s="248">
        <v>5000</v>
      </c>
      <c r="F44" s="248">
        <v>5000</v>
      </c>
    </row>
    <row r="45" spans="1:19" s="1" customFormat="1" ht="12" hidden="1" customHeight="1" outlineLevel="1" x14ac:dyDescent="0.2">
      <c r="A45" s="42"/>
      <c r="B45" s="39" t="s">
        <v>114</v>
      </c>
      <c r="C45" s="68" t="s">
        <v>24</v>
      </c>
      <c r="D45" s="250"/>
      <c r="E45" s="250"/>
      <c r="F45" s="250"/>
    </row>
    <row r="46" spans="1:19" s="1" customFormat="1" ht="12" customHeight="1" outlineLevel="1" x14ac:dyDescent="0.2">
      <c r="A46" s="42"/>
      <c r="B46" s="44">
        <v>633006</v>
      </c>
      <c r="C46" s="36" t="s">
        <v>115</v>
      </c>
      <c r="D46" s="250">
        <v>1650</v>
      </c>
      <c r="E46" s="250">
        <v>1000</v>
      </c>
      <c r="F46" s="250">
        <v>1000</v>
      </c>
    </row>
    <row r="47" spans="1:19" s="1" customFormat="1" ht="12" hidden="1" customHeight="1" outlineLevel="1" x14ac:dyDescent="0.2">
      <c r="A47" s="42"/>
      <c r="B47" s="67">
        <v>635004</v>
      </c>
      <c r="C47" s="62" t="s">
        <v>52</v>
      </c>
      <c r="D47" s="250"/>
      <c r="E47" s="250"/>
      <c r="F47" s="250"/>
    </row>
    <row r="48" spans="1:19" s="1" customFormat="1" ht="12" customHeight="1" outlineLevel="1" x14ac:dyDescent="0.2">
      <c r="A48" s="42"/>
      <c r="B48" s="67">
        <v>635006</v>
      </c>
      <c r="C48" s="40" t="s">
        <v>116</v>
      </c>
      <c r="D48" s="250">
        <v>1000</v>
      </c>
      <c r="E48" s="250">
        <v>1000</v>
      </c>
      <c r="F48" s="250">
        <v>1000</v>
      </c>
    </row>
    <row r="49" spans="1:6" s="1" customFormat="1" ht="12" customHeight="1" outlineLevel="1" x14ac:dyDescent="0.2">
      <c r="A49" s="42"/>
      <c r="B49" s="67"/>
      <c r="C49" s="40"/>
      <c r="D49" s="250"/>
      <c r="E49" s="250"/>
      <c r="F49" s="250"/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8" workbookViewId="0">
      <selection activeCell="J53" sqref="J53"/>
    </sheetView>
  </sheetViews>
  <sheetFormatPr defaultRowHeight="14.4" outlineLevelRow="1" x14ac:dyDescent="0.3"/>
  <cols>
    <col min="3" max="3" width="33.109375" bestFit="1" customWidth="1"/>
    <col min="4" max="4" width="10.109375" customWidth="1"/>
  </cols>
  <sheetData>
    <row r="1" spans="1:6" ht="15" thickBot="1" x14ac:dyDescent="0.35"/>
    <row r="2" spans="1:6" ht="15" thickTop="1" x14ac:dyDescent="0.3">
      <c r="A2" s="294" t="s">
        <v>298</v>
      </c>
      <c r="B2" s="295"/>
      <c r="C2" s="295"/>
      <c r="D2" s="295"/>
      <c r="E2" s="295"/>
      <c r="F2" s="296"/>
    </row>
    <row r="3" spans="1:6" ht="15" thickBot="1" x14ac:dyDescent="0.35">
      <c r="A3" s="5"/>
      <c r="B3" s="6"/>
      <c r="C3" s="7"/>
      <c r="D3" s="8"/>
      <c r="E3" s="8"/>
      <c r="F3" s="9"/>
    </row>
    <row r="4" spans="1:6" ht="15.6" thickTop="1" thickBot="1" x14ac:dyDescent="0.35">
      <c r="A4" s="171"/>
      <c r="B4" s="150"/>
      <c r="C4" s="151"/>
      <c r="D4" s="198"/>
      <c r="E4" s="10"/>
      <c r="F4" s="10"/>
    </row>
    <row r="5" spans="1:6" ht="16.2" thickTop="1" x14ac:dyDescent="0.3">
      <c r="A5" s="20" t="s">
        <v>244</v>
      </c>
      <c r="B5" s="21"/>
      <c r="C5" s="22"/>
      <c r="D5" s="23" t="s">
        <v>270</v>
      </c>
      <c r="E5" s="24" t="s">
        <v>284</v>
      </c>
      <c r="F5" s="24" t="s">
        <v>299</v>
      </c>
    </row>
    <row r="6" spans="1:6" s="1" customFormat="1" ht="12" customHeight="1" x14ac:dyDescent="0.2">
      <c r="A6" s="119" t="s">
        <v>117</v>
      </c>
      <c r="B6" s="120"/>
      <c r="C6" s="121"/>
      <c r="D6" s="90">
        <f>D13+D20+D23+D26+D41+D47+D55</f>
        <v>46136</v>
      </c>
      <c r="E6" s="90">
        <f>E13+E20+E23+E26+E41+E47+E55</f>
        <v>36805</v>
      </c>
      <c r="F6" s="90">
        <f>F13+F20+F23+F26+F41+F47+F55</f>
        <v>36805</v>
      </c>
    </row>
    <row r="7" spans="1:6" s="1" customFormat="1" ht="12" customHeight="1" x14ac:dyDescent="0.2">
      <c r="A7" s="72" t="s">
        <v>118</v>
      </c>
      <c r="B7" s="122"/>
      <c r="C7" s="123"/>
      <c r="D7" s="74">
        <f>D8+D9+D10+D11+D12</f>
        <v>4600</v>
      </c>
      <c r="E7" s="74">
        <f>E8+E9+E10+E11+E12</f>
        <v>6450</v>
      </c>
      <c r="F7" s="74">
        <f>F8+F9+F10+F11+F12</f>
        <v>6450</v>
      </c>
    </row>
    <row r="8" spans="1:6" s="1" customFormat="1" ht="12" customHeight="1" x14ac:dyDescent="0.2">
      <c r="A8" s="52"/>
      <c r="B8" s="43">
        <v>632001</v>
      </c>
      <c r="C8" s="40" t="s">
        <v>119</v>
      </c>
      <c r="D8" s="41">
        <v>3800</v>
      </c>
      <c r="E8" s="41">
        <v>4500</v>
      </c>
      <c r="F8" s="41">
        <v>4500</v>
      </c>
    </row>
    <row r="9" spans="1:6" s="1" customFormat="1" ht="12" customHeight="1" x14ac:dyDescent="0.2">
      <c r="A9" s="52"/>
      <c r="B9" s="124" t="s">
        <v>120</v>
      </c>
      <c r="C9" s="40" t="s">
        <v>121</v>
      </c>
      <c r="D9" s="41">
        <v>100</v>
      </c>
      <c r="E9" s="41">
        <v>300</v>
      </c>
      <c r="F9" s="41">
        <v>300</v>
      </c>
    </row>
    <row r="10" spans="1:6" s="1" customFormat="1" ht="12" customHeight="1" x14ac:dyDescent="0.2">
      <c r="A10" s="52"/>
      <c r="B10" s="43">
        <v>633015</v>
      </c>
      <c r="C10" s="40" t="s">
        <v>122</v>
      </c>
      <c r="D10" s="41">
        <v>500</v>
      </c>
      <c r="E10" s="41">
        <v>650</v>
      </c>
      <c r="F10" s="41">
        <v>650</v>
      </c>
    </row>
    <row r="11" spans="1:6" s="1" customFormat="1" ht="12" customHeight="1" x14ac:dyDescent="0.2">
      <c r="A11" s="52"/>
      <c r="B11" s="43">
        <v>635006</v>
      </c>
      <c r="C11" s="40" t="s">
        <v>123</v>
      </c>
      <c r="D11" s="41">
        <v>200</v>
      </c>
      <c r="E11" s="41">
        <v>1000</v>
      </c>
      <c r="F11" s="41">
        <v>1000</v>
      </c>
    </row>
    <row r="12" spans="1:6" s="1" customFormat="1" ht="12" customHeight="1" x14ac:dyDescent="0.2">
      <c r="A12" s="52"/>
      <c r="B12" s="43"/>
      <c r="C12" s="40"/>
      <c r="D12" s="41"/>
      <c r="E12" s="41"/>
      <c r="F12" s="41"/>
    </row>
    <row r="13" spans="1:6" s="1" customFormat="1" ht="12" customHeight="1" x14ac:dyDescent="0.2">
      <c r="A13" s="309" t="s">
        <v>124</v>
      </c>
      <c r="B13" s="310"/>
      <c r="C13" s="311"/>
      <c r="D13" s="74">
        <f>SUM(D14:D19)</f>
        <v>2380</v>
      </c>
      <c r="E13" s="74">
        <f>E14+E15+E16+E17+E18</f>
        <v>1100</v>
      </c>
      <c r="F13" s="74">
        <f>F14+F15+F16+F17+F18</f>
        <v>1100</v>
      </c>
    </row>
    <row r="14" spans="1:6" s="1" customFormat="1" ht="12" customHeight="1" x14ac:dyDescent="0.2">
      <c r="A14" s="125"/>
      <c r="B14" s="43">
        <v>632001</v>
      </c>
      <c r="C14" s="126" t="s">
        <v>125</v>
      </c>
      <c r="D14" s="41">
        <v>780</v>
      </c>
      <c r="E14" s="41">
        <v>150</v>
      </c>
      <c r="F14" s="41">
        <v>150</v>
      </c>
    </row>
    <row r="15" spans="1:6" s="1" customFormat="1" ht="12" customHeight="1" x14ac:dyDescent="0.2">
      <c r="A15" s="125"/>
      <c r="B15" s="43">
        <v>633006</v>
      </c>
      <c r="C15" s="126" t="s">
        <v>268</v>
      </c>
      <c r="D15" s="41">
        <v>1000</v>
      </c>
      <c r="E15" s="41">
        <v>100</v>
      </c>
      <c r="F15" s="41">
        <v>100</v>
      </c>
    </row>
    <row r="16" spans="1:6" s="1" customFormat="1" ht="12" customHeight="1" x14ac:dyDescent="0.2">
      <c r="A16" s="52"/>
      <c r="B16" s="43">
        <v>633015</v>
      </c>
      <c r="C16" s="68" t="s">
        <v>126</v>
      </c>
      <c r="D16" s="41">
        <v>300</v>
      </c>
      <c r="E16" s="41">
        <v>350</v>
      </c>
      <c r="F16" s="41">
        <v>350</v>
      </c>
    </row>
    <row r="17" spans="1:6" s="1" customFormat="1" ht="12" customHeight="1" x14ac:dyDescent="0.2">
      <c r="A17" s="52"/>
      <c r="B17" s="43">
        <v>635004</v>
      </c>
      <c r="C17" s="68" t="s">
        <v>264</v>
      </c>
      <c r="D17" s="41">
        <v>200</v>
      </c>
      <c r="E17" s="41">
        <v>100</v>
      </c>
      <c r="F17" s="41">
        <v>100</v>
      </c>
    </row>
    <row r="18" spans="1:6" s="1" customFormat="1" ht="12" customHeight="1" x14ac:dyDescent="0.2">
      <c r="A18" s="52"/>
      <c r="B18" s="43">
        <v>635006</v>
      </c>
      <c r="C18" s="68" t="s">
        <v>127</v>
      </c>
      <c r="D18" s="41">
        <v>100</v>
      </c>
      <c r="E18" s="41">
        <v>400</v>
      </c>
      <c r="F18" s="41">
        <v>400</v>
      </c>
    </row>
    <row r="19" spans="1:6" s="1" customFormat="1" ht="12" customHeight="1" x14ac:dyDescent="0.2">
      <c r="A19" s="52"/>
      <c r="B19" s="43"/>
      <c r="C19" s="40"/>
      <c r="D19" s="41"/>
      <c r="E19" s="41"/>
      <c r="F19" s="41"/>
    </row>
    <row r="20" spans="1:6" s="1" customFormat="1" ht="12" customHeight="1" x14ac:dyDescent="0.2">
      <c r="A20" s="309" t="s">
        <v>128</v>
      </c>
      <c r="B20" s="310"/>
      <c r="C20" s="311"/>
      <c r="D20" s="74">
        <f>D21+D22</f>
        <v>2500</v>
      </c>
      <c r="E20" s="74">
        <f>E21+E22</f>
        <v>200</v>
      </c>
      <c r="F20" s="74">
        <f>F21+F22</f>
        <v>200</v>
      </c>
    </row>
    <row r="21" spans="1:6" s="1" customFormat="1" ht="12" customHeight="1" x14ac:dyDescent="0.2">
      <c r="A21" s="52"/>
      <c r="B21" s="43">
        <v>633009</v>
      </c>
      <c r="C21" s="40" t="s">
        <v>129</v>
      </c>
      <c r="D21" s="41">
        <v>500</v>
      </c>
      <c r="E21" s="41">
        <v>200</v>
      </c>
      <c r="F21" s="41">
        <v>200</v>
      </c>
    </row>
    <row r="22" spans="1:6" s="1" customFormat="1" ht="12" customHeight="1" x14ac:dyDescent="0.2">
      <c r="A22" s="52"/>
      <c r="B22" s="43">
        <v>633001</v>
      </c>
      <c r="C22" s="40" t="s">
        <v>273</v>
      </c>
      <c r="D22" s="41">
        <v>2000</v>
      </c>
      <c r="E22" s="41"/>
      <c r="F22" s="41"/>
    </row>
    <row r="23" spans="1:6" s="1" customFormat="1" ht="12" customHeight="1" x14ac:dyDescent="0.2">
      <c r="A23" s="309" t="s">
        <v>130</v>
      </c>
      <c r="B23" s="310"/>
      <c r="C23" s="311"/>
      <c r="D23" s="74">
        <f>D24+D25</f>
        <v>100</v>
      </c>
      <c r="E23" s="74">
        <f>E24+E25</f>
        <v>50</v>
      </c>
      <c r="F23" s="74">
        <f>F24+F25</f>
        <v>50</v>
      </c>
    </row>
    <row r="24" spans="1:6" s="1" customFormat="1" ht="12" customHeight="1" x14ac:dyDescent="0.2">
      <c r="A24" s="52"/>
      <c r="B24" s="43">
        <v>635006</v>
      </c>
      <c r="C24" s="40" t="s">
        <v>131</v>
      </c>
      <c r="D24" s="41">
        <v>100</v>
      </c>
      <c r="E24" s="41">
        <v>50</v>
      </c>
      <c r="F24" s="41">
        <v>50</v>
      </c>
    </row>
    <row r="25" spans="1:6" s="1" customFormat="1" ht="12" customHeight="1" x14ac:dyDescent="0.2">
      <c r="A25" s="52"/>
      <c r="B25" s="43"/>
      <c r="C25" s="40"/>
      <c r="D25" s="41"/>
      <c r="E25" s="41"/>
      <c r="F25" s="41"/>
    </row>
    <row r="26" spans="1:6" s="1" customFormat="1" ht="12" customHeight="1" x14ac:dyDescent="0.2">
      <c r="A26" s="309" t="s">
        <v>132</v>
      </c>
      <c r="B26" s="310"/>
      <c r="C26" s="311"/>
      <c r="D26" s="74">
        <f>SUM(D27:D39)</f>
        <v>25850</v>
      </c>
      <c r="E26" s="74">
        <f>E27+E28+E29+E30+E31+E32+E33+E34+E35+E36+E38+E39+E40</f>
        <v>14800</v>
      </c>
      <c r="F26" s="74">
        <f>F27+F28+F29+F30+F31+F32+F33+F34+F35+F36+F38+F39+F40</f>
        <v>14800</v>
      </c>
    </row>
    <row r="27" spans="1:6" s="1" customFormat="1" ht="12" customHeight="1" x14ac:dyDescent="0.2">
      <c r="A27" s="52"/>
      <c r="B27" s="43">
        <v>631001</v>
      </c>
      <c r="C27" s="40" t="s">
        <v>133</v>
      </c>
      <c r="D27" s="41">
        <v>2000</v>
      </c>
      <c r="E27" s="41">
        <v>2000</v>
      </c>
      <c r="F27" s="41">
        <v>2000</v>
      </c>
    </row>
    <row r="28" spans="1:6" s="1" customFormat="1" ht="12" customHeight="1" x14ac:dyDescent="0.2">
      <c r="A28" s="52"/>
      <c r="B28" s="43"/>
      <c r="C28" s="40" t="s">
        <v>134</v>
      </c>
      <c r="D28" s="41">
        <v>2800</v>
      </c>
      <c r="E28" s="41">
        <v>2700</v>
      </c>
      <c r="F28" s="41">
        <v>2700</v>
      </c>
    </row>
    <row r="29" spans="1:6" s="1" customFormat="1" ht="12" customHeight="1" x14ac:dyDescent="0.2">
      <c r="A29" s="52"/>
      <c r="B29" s="43">
        <v>633001</v>
      </c>
      <c r="C29" s="40" t="s">
        <v>273</v>
      </c>
      <c r="D29" s="41">
        <v>8200</v>
      </c>
      <c r="E29" s="41">
        <v>2000</v>
      </c>
      <c r="F29" s="41">
        <v>2000</v>
      </c>
    </row>
    <row r="30" spans="1:6" s="1" customFormat="1" ht="12" customHeight="1" x14ac:dyDescent="0.2">
      <c r="A30" s="52"/>
      <c r="B30" s="43">
        <v>633006</v>
      </c>
      <c r="C30" s="40" t="s">
        <v>135</v>
      </c>
      <c r="D30" s="41">
        <v>500</v>
      </c>
      <c r="E30" s="41">
        <v>400</v>
      </c>
      <c r="F30" s="41">
        <v>400</v>
      </c>
    </row>
    <row r="31" spans="1:6" s="1" customFormat="1" ht="12" customHeight="1" x14ac:dyDescent="0.2">
      <c r="A31" s="52"/>
      <c r="B31" s="43"/>
      <c r="C31" s="40" t="s">
        <v>136</v>
      </c>
      <c r="D31" s="41">
        <v>300</v>
      </c>
      <c r="E31" s="41">
        <v>300</v>
      </c>
      <c r="F31" s="41">
        <v>300</v>
      </c>
    </row>
    <row r="32" spans="1:6" s="1" customFormat="1" ht="12" customHeight="1" x14ac:dyDescent="0.2">
      <c r="A32" s="52"/>
      <c r="B32" s="43"/>
      <c r="C32" s="40" t="s">
        <v>269</v>
      </c>
      <c r="D32" s="41">
        <v>500</v>
      </c>
      <c r="E32" s="41">
        <v>100</v>
      </c>
      <c r="F32" s="41">
        <v>100</v>
      </c>
    </row>
    <row r="33" spans="1:6" s="1" customFormat="1" ht="12" customHeight="1" outlineLevel="1" x14ac:dyDescent="0.2">
      <c r="A33" s="52"/>
      <c r="B33" s="43">
        <v>635004</v>
      </c>
      <c r="C33" s="40" t="s">
        <v>137</v>
      </c>
      <c r="D33" s="41">
        <v>250</v>
      </c>
      <c r="E33" s="41">
        <v>100</v>
      </c>
      <c r="F33" s="41">
        <v>100</v>
      </c>
    </row>
    <row r="34" spans="1:6" s="1" customFormat="1" ht="12" customHeight="1" outlineLevel="1" x14ac:dyDescent="0.2">
      <c r="A34" s="52"/>
      <c r="B34" s="43">
        <v>635006</v>
      </c>
      <c r="C34" s="40" t="s">
        <v>138</v>
      </c>
      <c r="D34" s="41">
        <v>500</v>
      </c>
      <c r="E34" s="41">
        <v>800</v>
      </c>
      <c r="F34" s="41">
        <v>800</v>
      </c>
    </row>
    <row r="35" spans="1:6" s="1" customFormat="1" ht="12" customHeight="1" outlineLevel="1" x14ac:dyDescent="0.2">
      <c r="A35" s="52"/>
      <c r="B35" s="43">
        <v>637002</v>
      </c>
      <c r="C35" s="40" t="s">
        <v>317</v>
      </c>
      <c r="D35" s="41">
        <v>6000</v>
      </c>
      <c r="E35" s="41">
        <v>4000</v>
      </c>
      <c r="F35" s="41">
        <v>4000</v>
      </c>
    </row>
    <row r="36" spans="1:6" s="1" customFormat="1" ht="12" customHeight="1" outlineLevel="1" x14ac:dyDescent="0.2">
      <c r="A36" s="52"/>
      <c r="B36" s="43"/>
      <c r="C36" s="40" t="s">
        <v>316</v>
      </c>
      <c r="D36" s="41">
        <v>2000</v>
      </c>
      <c r="E36" s="41">
        <v>1500</v>
      </c>
      <c r="F36" s="41">
        <v>1500</v>
      </c>
    </row>
    <row r="37" spans="1:6" s="1" customFormat="1" ht="12" customHeight="1" outlineLevel="1" x14ac:dyDescent="0.2">
      <c r="A37" s="52"/>
      <c r="B37" s="43"/>
      <c r="C37" s="40" t="s">
        <v>318</v>
      </c>
      <c r="D37" s="41">
        <v>2000</v>
      </c>
      <c r="E37" s="41">
        <v>500</v>
      </c>
      <c r="F37" s="41">
        <v>500</v>
      </c>
    </row>
    <row r="38" spans="1:6" s="1" customFormat="1" ht="12" customHeight="1" outlineLevel="1" x14ac:dyDescent="0.2">
      <c r="A38" s="52"/>
      <c r="B38" s="43">
        <v>637004</v>
      </c>
      <c r="C38" s="40" t="s">
        <v>59</v>
      </c>
      <c r="D38" s="41">
        <v>400</v>
      </c>
      <c r="E38" s="41">
        <v>400</v>
      </c>
      <c r="F38" s="41">
        <v>400</v>
      </c>
    </row>
    <row r="39" spans="1:6" s="1" customFormat="1" ht="12" customHeight="1" outlineLevel="1" x14ac:dyDescent="0.2">
      <c r="A39" s="52"/>
      <c r="B39" s="43">
        <v>637005</v>
      </c>
      <c r="C39" s="40" t="s">
        <v>139</v>
      </c>
      <c r="D39" s="41">
        <v>400</v>
      </c>
      <c r="E39" s="41">
        <v>500</v>
      </c>
      <c r="F39" s="41">
        <v>500</v>
      </c>
    </row>
    <row r="40" spans="1:6" s="1" customFormat="1" ht="12" customHeight="1" x14ac:dyDescent="0.2">
      <c r="A40" s="52"/>
      <c r="B40" s="43"/>
      <c r="C40" s="40"/>
      <c r="D40" s="41"/>
      <c r="E40" s="41"/>
      <c r="F40" s="41"/>
    </row>
    <row r="41" spans="1:6" s="1" customFormat="1" ht="12" customHeight="1" x14ac:dyDescent="0.2">
      <c r="A41" s="72" t="s">
        <v>140</v>
      </c>
      <c r="B41" s="29"/>
      <c r="C41" s="127"/>
      <c r="D41" s="80">
        <f>D42+D43+D46</f>
        <v>570</v>
      </c>
      <c r="E41" s="80">
        <f>E42+E43+E46</f>
        <v>1265</v>
      </c>
      <c r="F41" s="80">
        <f>F42+F43+F46</f>
        <v>1265</v>
      </c>
    </row>
    <row r="42" spans="1:6" s="1" customFormat="1" ht="12" customHeight="1" x14ac:dyDescent="0.2">
      <c r="A42" s="42"/>
      <c r="B42" s="44">
        <v>635006</v>
      </c>
      <c r="C42" s="81" t="s">
        <v>141</v>
      </c>
      <c r="D42" s="37">
        <v>500</v>
      </c>
      <c r="E42" s="37">
        <v>1200</v>
      </c>
      <c r="F42" s="37">
        <v>1200</v>
      </c>
    </row>
    <row r="43" spans="1:6" s="1" customFormat="1" ht="12" customHeight="1" x14ac:dyDescent="0.2">
      <c r="A43" s="42"/>
      <c r="B43" s="67">
        <v>637012</v>
      </c>
      <c r="C43" s="68" t="s">
        <v>142</v>
      </c>
      <c r="D43" s="41">
        <v>70</v>
      </c>
      <c r="E43" s="41">
        <v>65</v>
      </c>
      <c r="F43" s="41">
        <v>65</v>
      </c>
    </row>
    <row r="44" spans="1:6" s="1" customFormat="1" ht="12" hidden="1" customHeight="1" outlineLevel="1" x14ac:dyDescent="0.2">
      <c r="A44" s="42"/>
      <c r="B44" s="67"/>
      <c r="C44" s="68"/>
      <c r="D44" s="41"/>
      <c r="E44" s="41"/>
      <c r="F44" s="41"/>
    </row>
    <row r="45" spans="1:6" s="1" customFormat="1" ht="12" hidden="1" customHeight="1" outlineLevel="1" x14ac:dyDescent="0.2">
      <c r="A45" s="52" t="s">
        <v>143</v>
      </c>
      <c r="B45" s="128"/>
      <c r="C45" s="129"/>
      <c r="D45" s="82">
        <f>SUM(D46:D54)</f>
        <v>1912</v>
      </c>
      <c r="E45" s="82">
        <f>SUM(E46:E54)</f>
        <v>11780</v>
      </c>
      <c r="F45" s="82">
        <f>SUM(F46:F54)</f>
        <v>11780</v>
      </c>
    </row>
    <row r="46" spans="1:6" s="1" customFormat="1" ht="12" customHeight="1" collapsed="1" x14ac:dyDescent="0.2">
      <c r="A46" s="42"/>
      <c r="B46" s="67"/>
      <c r="C46" s="68"/>
      <c r="D46" s="57"/>
      <c r="E46" s="57"/>
      <c r="F46" s="57"/>
    </row>
    <row r="47" spans="1:6" s="1" customFormat="1" ht="12" customHeight="1" x14ac:dyDescent="0.2">
      <c r="A47" s="306" t="s">
        <v>144</v>
      </c>
      <c r="B47" s="307"/>
      <c r="C47" s="308"/>
      <c r="D47" s="291">
        <f>SUM(D48:D54)</f>
        <v>956</v>
      </c>
      <c r="E47" s="291">
        <f>E48+E50+E51+E52+E53+E54</f>
        <v>5890</v>
      </c>
      <c r="F47" s="291">
        <f>F48+F50+F51+F52+F53+F54</f>
        <v>5890</v>
      </c>
    </row>
    <row r="48" spans="1:6" s="1" customFormat="1" ht="12" customHeight="1" x14ac:dyDescent="0.2">
      <c r="A48" s="130"/>
      <c r="B48" s="43">
        <v>632001</v>
      </c>
      <c r="C48" s="131" t="s">
        <v>306</v>
      </c>
      <c r="D48" s="57">
        <v>280</v>
      </c>
      <c r="E48" s="57">
        <v>500</v>
      </c>
      <c r="F48" s="57">
        <v>500</v>
      </c>
    </row>
    <row r="49" spans="1:6" s="1" customFormat="1" ht="12" customHeight="1" x14ac:dyDescent="0.2">
      <c r="A49" s="130"/>
      <c r="B49" s="43">
        <v>632002</v>
      </c>
      <c r="C49" s="131" t="s">
        <v>307</v>
      </c>
      <c r="D49" s="57">
        <v>240</v>
      </c>
      <c r="E49" s="57"/>
      <c r="F49" s="57"/>
    </row>
    <row r="50" spans="1:6" s="1" customFormat="1" ht="12" customHeight="1" x14ac:dyDescent="0.2">
      <c r="A50" s="130"/>
      <c r="B50" s="43">
        <v>633006</v>
      </c>
      <c r="C50" s="131" t="s">
        <v>34</v>
      </c>
      <c r="D50" s="57">
        <v>50</v>
      </c>
      <c r="E50" s="57">
        <v>100</v>
      </c>
      <c r="F50" s="57">
        <v>100</v>
      </c>
    </row>
    <row r="51" spans="1:6" s="1" customFormat="1" ht="12" customHeight="1" x14ac:dyDescent="0.2">
      <c r="A51" s="130"/>
      <c r="B51" s="43">
        <v>633015</v>
      </c>
      <c r="C51" s="131" t="s">
        <v>122</v>
      </c>
      <c r="D51" s="57">
        <v>200</v>
      </c>
      <c r="E51" s="57">
        <v>200</v>
      </c>
      <c r="F51" s="57">
        <v>200</v>
      </c>
    </row>
    <row r="52" spans="1:6" s="1" customFormat="1" ht="12" customHeight="1" x14ac:dyDescent="0.2">
      <c r="A52" s="130"/>
      <c r="B52" s="43">
        <v>635004</v>
      </c>
      <c r="C52" s="131" t="s">
        <v>145</v>
      </c>
      <c r="D52" s="57">
        <v>50</v>
      </c>
      <c r="E52" s="57">
        <v>50</v>
      </c>
      <c r="F52" s="57">
        <v>50</v>
      </c>
    </row>
    <row r="53" spans="1:6" s="1" customFormat="1" ht="12" customHeight="1" x14ac:dyDescent="0.2">
      <c r="A53" s="130"/>
      <c r="B53" s="43">
        <v>635006</v>
      </c>
      <c r="C53" s="131" t="s">
        <v>253</v>
      </c>
      <c r="D53" s="57">
        <v>100</v>
      </c>
      <c r="E53" s="57">
        <v>5000</v>
      </c>
      <c r="F53" s="57">
        <v>5000</v>
      </c>
    </row>
    <row r="54" spans="1:6" s="1" customFormat="1" ht="12" customHeight="1" x14ac:dyDescent="0.2">
      <c r="A54" s="130"/>
      <c r="B54" s="43">
        <v>637005</v>
      </c>
      <c r="C54" s="131" t="s">
        <v>139</v>
      </c>
      <c r="D54" s="57">
        <v>36</v>
      </c>
      <c r="E54" s="57">
        <v>40</v>
      </c>
      <c r="F54" s="57">
        <v>40</v>
      </c>
    </row>
    <row r="55" spans="1:6" s="1" customFormat="1" ht="12" customHeight="1" x14ac:dyDescent="0.2">
      <c r="A55" s="306" t="s">
        <v>213</v>
      </c>
      <c r="B55" s="307"/>
      <c r="C55" s="308"/>
      <c r="D55" s="80">
        <f>SUM(D56:D60)</f>
        <v>13780</v>
      </c>
      <c r="E55" s="80">
        <f>E56+E57+E58+E60</f>
        <v>13500</v>
      </c>
      <c r="F55" s="80">
        <f>F56+F57+F58+F60</f>
        <v>13500</v>
      </c>
    </row>
    <row r="56" spans="1:6" s="1" customFormat="1" ht="12" customHeight="1" x14ac:dyDescent="0.2">
      <c r="A56" s="42"/>
      <c r="B56" s="44">
        <v>642001</v>
      </c>
      <c r="C56" s="68" t="s">
        <v>146</v>
      </c>
      <c r="D56" s="361">
        <v>6000</v>
      </c>
      <c r="E56" s="41">
        <v>5000</v>
      </c>
      <c r="F56" s="41">
        <v>5000</v>
      </c>
    </row>
    <row r="57" spans="1:6" s="1" customFormat="1" ht="12" customHeight="1" x14ac:dyDescent="0.2">
      <c r="A57" s="42"/>
      <c r="B57" s="44">
        <v>642001</v>
      </c>
      <c r="C57" s="68" t="s">
        <v>147</v>
      </c>
      <c r="D57" s="76">
        <v>1140</v>
      </c>
      <c r="E57" s="76">
        <v>2000</v>
      </c>
      <c r="F57" s="76">
        <v>2000</v>
      </c>
    </row>
    <row r="58" spans="1:6" s="1" customFormat="1" ht="12" customHeight="1" x14ac:dyDescent="0.2">
      <c r="A58" s="42"/>
      <c r="B58" s="44">
        <v>642001</v>
      </c>
      <c r="C58" s="68" t="s">
        <v>271</v>
      </c>
      <c r="D58" s="76">
        <v>5000</v>
      </c>
      <c r="E58" s="76">
        <v>5000</v>
      </c>
      <c r="F58" s="76">
        <v>5000</v>
      </c>
    </row>
    <row r="59" spans="1:6" s="1" customFormat="1" ht="12" customHeight="1" x14ac:dyDescent="0.2">
      <c r="A59" s="42"/>
      <c r="B59" s="44">
        <v>642001</v>
      </c>
      <c r="C59" s="68" t="s">
        <v>294</v>
      </c>
      <c r="D59" s="76">
        <v>640</v>
      </c>
      <c r="E59" s="76">
        <v>1000</v>
      </c>
      <c r="F59" s="76">
        <v>1000</v>
      </c>
    </row>
    <row r="60" spans="1:6" s="1" customFormat="1" ht="12" customHeight="1" x14ac:dyDescent="0.2">
      <c r="A60" s="42"/>
      <c r="B60" s="44">
        <v>642006</v>
      </c>
      <c r="C60" s="68" t="s">
        <v>148</v>
      </c>
      <c r="D60" s="76">
        <v>1000</v>
      </c>
      <c r="E60" s="76">
        <v>1500</v>
      </c>
      <c r="F60" s="76">
        <v>1500</v>
      </c>
    </row>
  </sheetData>
  <mergeCells count="7">
    <mergeCell ref="A2:F2"/>
    <mergeCell ref="A55:C55"/>
    <mergeCell ref="A13:C13"/>
    <mergeCell ref="A20:C20"/>
    <mergeCell ref="A23:C23"/>
    <mergeCell ref="A26:C26"/>
    <mergeCell ref="A47:C4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16" sqref="E16"/>
    </sheetView>
  </sheetViews>
  <sheetFormatPr defaultRowHeight="14.4" outlineLevelRow="1" x14ac:dyDescent="0.3"/>
  <cols>
    <col min="1" max="1" width="2.5546875" customWidth="1"/>
    <col min="3" max="3" width="34.109375" bestFit="1" customWidth="1"/>
    <col min="4" max="4" width="10.33203125" customWidth="1"/>
    <col min="5" max="5" width="11" customWidth="1"/>
    <col min="6" max="6" width="12.109375" customWidth="1"/>
  </cols>
  <sheetData>
    <row r="1" spans="1:6" ht="15" thickTop="1" x14ac:dyDescent="0.3">
      <c r="A1" s="294" t="s">
        <v>298</v>
      </c>
      <c r="B1" s="295"/>
      <c r="C1" s="295"/>
      <c r="D1" s="295"/>
      <c r="E1" s="295"/>
      <c r="F1" s="296"/>
    </row>
    <row r="2" spans="1:6" ht="15" thickBot="1" x14ac:dyDescent="0.35">
      <c r="A2" s="184"/>
      <c r="B2" s="185"/>
      <c r="C2" s="185"/>
      <c r="D2" s="197"/>
      <c r="E2" s="185"/>
      <c r="F2" s="186"/>
    </row>
    <row r="3" spans="1:6" ht="16.2" thickTop="1" x14ac:dyDescent="0.3">
      <c r="A3" s="20" t="s">
        <v>244</v>
      </c>
      <c r="B3" s="21"/>
      <c r="C3" s="22"/>
      <c r="D3" s="23" t="s">
        <v>270</v>
      </c>
      <c r="E3" s="24" t="s">
        <v>284</v>
      </c>
      <c r="F3" s="24" t="s">
        <v>299</v>
      </c>
    </row>
    <row r="4" spans="1:6" x14ac:dyDescent="0.3">
      <c r="A4" s="119" t="s">
        <v>233</v>
      </c>
      <c r="B4" s="120"/>
      <c r="C4" s="121"/>
      <c r="D4" s="254">
        <f>D5+D22+D41+D49</f>
        <v>149550</v>
      </c>
      <c r="E4" s="254">
        <f>E5+E22+E41+E49</f>
        <v>145475</v>
      </c>
      <c r="F4" s="254">
        <f>F5+F22+F41+F49</f>
        <v>145475</v>
      </c>
    </row>
    <row r="5" spans="1:6" s="1" customFormat="1" ht="12" customHeight="1" x14ac:dyDescent="0.2">
      <c r="A5" s="72" t="s">
        <v>149</v>
      </c>
      <c r="B5" s="132" t="s">
        <v>150</v>
      </c>
      <c r="C5" s="133"/>
      <c r="D5" s="255">
        <f>D6+D7+D8+D9+D10+D11+D12+D13+D14+D15+D16+D17+D18+D20+D21</f>
        <v>53800</v>
      </c>
      <c r="E5" s="255">
        <f>E6+E7+E8+E9+E10+E11+E12+E13+E14+E15+E16+E17+E18+E20+E21</f>
        <v>38315</v>
      </c>
      <c r="F5" s="255">
        <f>F6+F7+F8+F9+F10+F11+F12+F13+F14+F15+F16+F17+F18+F20+F21</f>
        <v>38315</v>
      </c>
    </row>
    <row r="6" spans="1:6" s="1" customFormat="1" ht="12" customHeight="1" x14ac:dyDescent="0.25">
      <c r="A6" s="42"/>
      <c r="B6" s="35">
        <v>611000</v>
      </c>
      <c r="C6" s="134" t="s">
        <v>151</v>
      </c>
      <c r="D6" s="248">
        <v>30000</v>
      </c>
      <c r="E6" s="248">
        <v>22000</v>
      </c>
      <c r="F6" s="248">
        <v>22000</v>
      </c>
    </row>
    <row r="7" spans="1:6" s="1" customFormat="1" ht="12" customHeight="1" x14ac:dyDescent="0.25">
      <c r="A7" s="42"/>
      <c r="B7" s="35">
        <v>614</v>
      </c>
      <c r="C7" s="134" t="s">
        <v>5</v>
      </c>
      <c r="D7" s="248">
        <v>1300</v>
      </c>
      <c r="E7" s="248">
        <v>1000</v>
      </c>
      <c r="F7" s="248">
        <v>1000</v>
      </c>
    </row>
    <row r="8" spans="1:6" s="1" customFormat="1" ht="12" customHeight="1" x14ac:dyDescent="0.25">
      <c r="A8" s="42"/>
      <c r="B8" s="35" t="s">
        <v>91</v>
      </c>
      <c r="C8" s="134" t="s">
        <v>152</v>
      </c>
      <c r="D8" s="248">
        <v>10500</v>
      </c>
      <c r="E8" s="248">
        <v>8000</v>
      </c>
      <c r="F8" s="248">
        <v>8000</v>
      </c>
    </row>
    <row r="9" spans="1:6" s="1" customFormat="1" ht="12" customHeight="1" x14ac:dyDescent="0.25">
      <c r="A9" s="42"/>
      <c r="B9" s="35">
        <v>627</v>
      </c>
      <c r="C9" s="134" t="s">
        <v>20</v>
      </c>
      <c r="D9" s="248">
        <v>400</v>
      </c>
      <c r="E9" s="248">
        <v>450</v>
      </c>
      <c r="F9" s="248">
        <v>450</v>
      </c>
    </row>
    <row r="10" spans="1:6" s="1" customFormat="1" ht="12" customHeight="1" x14ac:dyDescent="0.25">
      <c r="A10" s="42"/>
      <c r="B10" s="35">
        <v>632001</v>
      </c>
      <c r="C10" s="134" t="s">
        <v>153</v>
      </c>
      <c r="D10" s="248">
        <v>1100</v>
      </c>
      <c r="E10" s="248">
        <v>1100</v>
      </c>
      <c r="F10" s="248">
        <v>1100</v>
      </c>
    </row>
    <row r="11" spans="1:6" s="1" customFormat="1" ht="12" customHeight="1" x14ac:dyDescent="0.25">
      <c r="A11" s="42"/>
      <c r="B11" s="35"/>
      <c r="C11" s="134" t="s">
        <v>154</v>
      </c>
      <c r="D11" s="248">
        <v>2000</v>
      </c>
      <c r="E11" s="248">
        <v>2000</v>
      </c>
      <c r="F11" s="248">
        <v>2000</v>
      </c>
    </row>
    <row r="12" spans="1:6" s="1" customFormat="1" ht="12" customHeight="1" x14ac:dyDescent="0.25">
      <c r="A12" s="42"/>
      <c r="B12" s="35"/>
      <c r="C12" s="134" t="s">
        <v>155</v>
      </c>
      <c r="D12" s="248">
        <v>1000</v>
      </c>
      <c r="E12" s="248">
        <v>1000</v>
      </c>
      <c r="F12" s="248">
        <v>1000</v>
      </c>
    </row>
    <row r="13" spans="1:6" s="1" customFormat="1" ht="12" customHeight="1" x14ac:dyDescent="0.25">
      <c r="A13" s="42"/>
      <c r="B13" s="35">
        <v>632002</v>
      </c>
      <c r="C13" s="134" t="s">
        <v>156</v>
      </c>
      <c r="D13" s="248">
        <v>300</v>
      </c>
      <c r="E13" s="248">
        <v>210</v>
      </c>
      <c r="F13" s="248">
        <v>210</v>
      </c>
    </row>
    <row r="14" spans="1:6" s="1" customFormat="1" ht="12" customHeight="1" x14ac:dyDescent="0.25">
      <c r="A14" s="42"/>
      <c r="B14" s="35">
        <v>632003</v>
      </c>
      <c r="C14" s="134" t="s">
        <v>157</v>
      </c>
      <c r="D14" s="248">
        <v>350</v>
      </c>
      <c r="E14" s="248">
        <v>210</v>
      </c>
      <c r="F14" s="248">
        <v>210</v>
      </c>
    </row>
    <row r="15" spans="1:6" s="1" customFormat="1" ht="12" customHeight="1" x14ac:dyDescent="0.25">
      <c r="A15" s="42"/>
      <c r="B15" s="35">
        <v>633006</v>
      </c>
      <c r="C15" s="134" t="s">
        <v>108</v>
      </c>
      <c r="D15" s="248">
        <v>5000</v>
      </c>
      <c r="E15" s="248">
        <v>280</v>
      </c>
      <c r="F15" s="248">
        <v>280</v>
      </c>
    </row>
    <row r="16" spans="1:6" s="1" customFormat="1" ht="12" customHeight="1" x14ac:dyDescent="0.25">
      <c r="A16" s="42"/>
      <c r="B16" s="35">
        <v>635006</v>
      </c>
      <c r="C16" s="134" t="s">
        <v>158</v>
      </c>
      <c r="D16" s="248">
        <v>1000</v>
      </c>
      <c r="E16" s="248">
        <v>1300</v>
      </c>
      <c r="F16" s="248">
        <v>1300</v>
      </c>
    </row>
    <row r="17" spans="1:6" s="1" customFormat="1" ht="12" customHeight="1" x14ac:dyDescent="0.25">
      <c r="A17" s="42"/>
      <c r="B17" s="35">
        <v>637004</v>
      </c>
      <c r="C17" s="134" t="s">
        <v>59</v>
      </c>
      <c r="D17" s="248">
        <v>150</v>
      </c>
      <c r="E17" s="248">
        <v>50</v>
      </c>
      <c r="F17" s="248">
        <v>50</v>
      </c>
    </row>
    <row r="18" spans="1:6" s="1" customFormat="1" ht="12.75" customHeight="1" x14ac:dyDescent="0.25">
      <c r="A18" s="42"/>
      <c r="B18" s="35">
        <v>637005</v>
      </c>
      <c r="C18" s="134" t="s">
        <v>159</v>
      </c>
      <c r="D18" s="248">
        <v>450</v>
      </c>
      <c r="E18" s="248">
        <v>455</v>
      </c>
      <c r="F18" s="248">
        <v>455</v>
      </c>
    </row>
    <row r="19" spans="1:6" s="18" customFormat="1" ht="12" hidden="1" customHeight="1" x14ac:dyDescent="0.25">
      <c r="A19" s="42"/>
      <c r="B19" s="35">
        <v>637014</v>
      </c>
      <c r="C19" s="134" t="s">
        <v>160</v>
      </c>
      <c r="D19" s="248">
        <v>925</v>
      </c>
      <c r="E19" s="248">
        <f>D19*1.01</f>
        <v>934.25</v>
      </c>
      <c r="F19" s="248">
        <f>E19*1.01</f>
        <v>943.59249999999997</v>
      </c>
    </row>
    <row r="20" spans="1:6" s="1" customFormat="1" ht="12" customHeight="1" x14ac:dyDescent="0.25">
      <c r="A20" s="42"/>
      <c r="B20" s="35">
        <v>637016</v>
      </c>
      <c r="C20" s="134" t="s">
        <v>161</v>
      </c>
      <c r="D20" s="248">
        <v>200</v>
      </c>
      <c r="E20" s="248">
        <v>180</v>
      </c>
      <c r="F20" s="248">
        <v>180</v>
      </c>
    </row>
    <row r="21" spans="1:6" s="1" customFormat="1" ht="12" customHeight="1" thickBot="1" x14ac:dyDescent="0.3">
      <c r="A21" s="178"/>
      <c r="B21" s="179">
        <v>642015</v>
      </c>
      <c r="C21" s="135" t="s">
        <v>162</v>
      </c>
      <c r="D21" s="260">
        <v>50</v>
      </c>
      <c r="E21" s="260">
        <v>80</v>
      </c>
      <c r="F21" s="260">
        <v>80</v>
      </c>
    </row>
    <row r="22" spans="1:6" s="1" customFormat="1" ht="12" customHeight="1" x14ac:dyDescent="0.2">
      <c r="A22" s="136" t="s">
        <v>163</v>
      </c>
      <c r="B22" s="137" t="s">
        <v>164</v>
      </c>
      <c r="C22" s="138"/>
      <c r="D22" s="261">
        <f>SUM(D23:D40)</f>
        <v>39000</v>
      </c>
      <c r="E22" s="261">
        <f>SUM(E23:E40)</f>
        <v>51555</v>
      </c>
      <c r="F22" s="261">
        <f>SUM(F23:F40)</f>
        <v>51555</v>
      </c>
    </row>
    <row r="23" spans="1:6" s="1" customFormat="1" ht="12" customHeight="1" x14ac:dyDescent="0.25">
      <c r="A23" s="47"/>
      <c r="B23" s="139">
        <v>611000</v>
      </c>
      <c r="C23" s="140" t="s">
        <v>151</v>
      </c>
      <c r="D23" s="248">
        <v>22000</v>
      </c>
      <c r="E23" s="248">
        <v>30000</v>
      </c>
      <c r="F23" s="248">
        <v>30000</v>
      </c>
    </row>
    <row r="24" spans="1:6" s="1" customFormat="1" ht="12" customHeight="1" x14ac:dyDescent="0.25">
      <c r="A24" s="47"/>
      <c r="B24" s="139">
        <v>614</v>
      </c>
      <c r="C24" s="140" t="s">
        <v>165</v>
      </c>
      <c r="D24" s="248">
        <v>650</v>
      </c>
      <c r="E24" s="248">
        <v>500</v>
      </c>
      <c r="F24" s="248">
        <v>500</v>
      </c>
    </row>
    <row r="25" spans="1:6" s="1" customFormat="1" ht="12" customHeight="1" x14ac:dyDescent="0.25">
      <c r="A25" s="47"/>
      <c r="B25" s="139"/>
      <c r="C25" s="140" t="s">
        <v>166</v>
      </c>
      <c r="D25" s="248">
        <v>450</v>
      </c>
      <c r="E25" s="248">
        <v>600</v>
      </c>
      <c r="F25" s="248">
        <v>600</v>
      </c>
    </row>
    <row r="26" spans="1:6" s="1" customFormat="1" ht="12" customHeight="1" x14ac:dyDescent="0.25">
      <c r="A26" s="47"/>
      <c r="B26" s="139" t="s">
        <v>91</v>
      </c>
      <c r="C26" s="140" t="s">
        <v>152</v>
      </c>
      <c r="D26" s="248">
        <v>8100</v>
      </c>
      <c r="E26" s="248">
        <v>10770</v>
      </c>
      <c r="F26" s="248">
        <v>10770</v>
      </c>
    </row>
    <row r="27" spans="1:6" s="1" customFormat="1" ht="12" customHeight="1" x14ac:dyDescent="0.25">
      <c r="A27" s="47"/>
      <c r="B27" s="141">
        <v>627</v>
      </c>
      <c r="C27" s="142" t="s">
        <v>20</v>
      </c>
      <c r="D27" s="248">
        <v>450</v>
      </c>
      <c r="E27" s="248">
        <v>610</v>
      </c>
      <c r="F27" s="248">
        <v>610</v>
      </c>
    </row>
    <row r="28" spans="1:6" s="1" customFormat="1" ht="12" customHeight="1" x14ac:dyDescent="0.25">
      <c r="A28" s="47"/>
      <c r="B28" s="139">
        <v>632001</v>
      </c>
      <c r="C28" s="143" t="s">
        <v>133</v>
      </c>
      <c r="D28" s="248">
        <v>1100</v>
      </c>
      <c r="E28" s="248">
        <v>1000</v>
      </c>
      <c r="F28" s="248">
        <v>1000</v>
      </c>
    </row>
    <row r="29" spans="1:6" s="1" customFormat="1" ht="12" customHeight="1" x14ac:dyDescent="0.25">
      <c r="A29" s="47"/>
      <c r="B29" s="139"/>
      <c r="C29" s="143" t="s">
        <v>167</v>
      </c>
      <c r="D29" s="248">
        <v>3000</v>
      </c>
      <c r="E29" s="248">
        <v>5000</v>
      </c>
      <c r="F29" s="248">
        <v>5000</v>
      </c>
    </row>
    <row r="30" spans="1:6" s="1" customFormat="1" ht="12" customHeight="1" x14ac:dyDescent="0.25">
      <c r="A30" s="47"/>
      <c r="B30" s="139">
        <v>632002</v>
      </c>
      <c r="C30" s="143" t="s">
        <v>29</v>
      </c>
      <c r="D30" s="248">
        <v>300</v>
      </c>
      <c r="E30" s="248">
        <v>200</v>
      </c>
      <c r="F30" s="248">
        <v>200</v>
      </c>
    </row>
    <row r="31" spans="1:6" s="1" customFormat="1" ht="12" customHeight="1" x14ac:dyDescent="0.25">
      <c r="A31" s="47"/>
      <c r="B31" s="139">
        <v>632003</v>
      </c>
      <c r="C31" s="143" t="s">
        <v>157</v>
      </c>
      <c r="D31" s="248">
        <v>350</v>
      </c>
      <c r="E31" s="248">
        <v>260</v>
      </c>
      <c r="F31" s="248">
        <v>260</v>
      </c>
    </row>
    <row r="32" spans="1:6" s="1" customFormat="1" ht="12" customHeight="1" x14ac:dyDescent="0.25">
      <c r="A32" s="47"/>
      <c r="B32" s="139">
        <v>633006</v>
      </c>
      <c r="C32" s="143" t="s">
        <v>108</v>
      </c>
      <c r="D32" s="248">
        <v>370</v>
      </c>
      <c r="E32" s="248">
        <v>400</v>
      </c>
      <c r="F32" s="248">
        <v>400</v>
      </c>
    </row>
    <row r="33" spans="1:6" s="1" customFormat="1" ht="12" customHeight="1" x14ac:dyDescent="0.25">
      <c r="A33" s="47"/>
      <c r="B33" s="139">
        <v>633009</v>
      </c>
      <c r="C33" s="143" t="s">
        <v>168</v>
      </c>
      <c r="D33" s="248">
        <v>70</v>
      </c>
      <c r="E33" s="248">
        <v>55</v>
      </c>
      <c r="F33" s="248">
        <v>55</v>
      </c>
    </row>
    <row r="34" spans="1:6" s="1" customFormat="1" ht="12" customHeight="1" x14ac:dyDescent="0.25">
      <c r="A34" s="47"/>
      <c r="B34" s="108">
        <v>635002</v>
      </c>
      <c r="C34" s="143" t="s">
        <v>53</v>
      </c>
      <c r="D34" s="248">
        <v>100</v>
      </c>
      <c r="E34" s="248">
        <v>50</v>
      </c>
      <c r="F34" s="248">
        <v>50</v>
      </c>
    </row>
    <row r="35" spans="1:6" s="1" customFormat="1" ht="12" customHeight="1" x14ac:dyDescent="0.25">
      <c r="A35" s="47"/>
      <c r="B35" s="139">
        <v>635006</v>
      </c>
      <c r="C35" s="143" t="s">
        <v>169</v>
      </c>
      <c r="D35" s="248">
        <v>250</v>
      </c>
      <c r="E35" s="248">
        <v>200</v>
      </c>
      <c r="F35" s="248">
        <v>200</v>
      </c>
    </row>
    <row r="36" spans="1:6" s="1" customFormat="1" ht="12" customHeight="1" x14ac:dyDescent="0.25">
      <c r="A36" s="47"/>
      <c r="B36" s="139">
        <v>637004</v>
      </c>
      <c r="C36" s="143" t="s">
        <v>59</v>
      </c>
      <c r="D36" s="248">
        <v>150</v>
      </c>
      <c r="E36" s="248">
        <v>300</v>
      </c>
      <c r="F36" s="248">
        <v>300</v>
      </c>
    </row>
    <row r="37" spans="1:6" s="1" customFormat="1" ht="12" customHeight="1" x14ac:dyDescent="0.25">
      <c r="A37" s="47"/>
      <c r="B37" s="139">
        <v>637005</v>
      </c>
      <c r="C37" s="144" t="s">
        <v>170</v>
      </c>
      <c r="D37" s="248">
        <v>410</v>
      </c>
      <c r="E37" s="248">
        <v>450</v>
      </c>
      <c r="F37" s="248">
        <v>450</v>
      </c>
    </row>
    <row r="38" spans="1:6" s="1" customFormat="1" ht="12" customHeight="1" x14ac:dyDescent="0.25">
      <c r="A38" s="47"/>
      <c r="B38" s="139">
        <v>637016</v>
      </c>
      <c r="C38" s="142" t="s">
        <v>171</v>
      </c>
      <c r="D38" s="248">
        <v>250</v>
      </c>
      <c r="E38" s="248">
        <v>310</v>
      </c>
      <c r="F38" s="248">
        <v>310</v>
      </c>
    </row>
    <row r="39" spans="1:6" s="1" customFormat="1" ht="12" customHeight="1" x14ac:dyDescent="0.25">
      <c r="A39" s="47"/>
      <c r="B39" s="139">
        <v>637027</v>
      </c>
      <c r="C39" s="134" t="s">
        <v>172</v>
      </c>
      <c r="D39" s="248">
        <v>950</v>
      </c>
      <c r="E39" s="248">
        <v>800</v>
      </c>
      <c r="F39" s="248">
        <v>800</v>
      </c>
    </row>
    <row r="40" spans="1:6" s="1" customFormat="1" ht="12" customHeight="1" thickBot="1" x14ac:dyDescent="0.3">
      <c r="A40" s="183"/>
      <c r="B40" s="179">
        <v>642015</v>
      </c>
      <c r="C40" s="135" t="s">
        <v>162</v>
      </c>
      <c r="D40" s="260">
        <v>50</v>
      </c>
      <c r="E40" s="260">
        <v>50</v>
      </c>
      <c r="F40" s="260">
        <v>50</v>
      </c>
    </row>
    <row r="41" spans="1:6" s="1" customFormat="1" ht="12" customHeight="1" x14ac:dyDescent="0.2">
      <c r="A41" s="180" t="s">
        <v>173</v>
      </c>
      <c r="B41" s="181" t="s">
        <v>174</v>
      </c>
      <c r="C41" s="182"/>
      <c r="D41" s="261">
        <f>SUM(D42:D48)</f>
        <v>11400</v>
      </c>
      <c r="E41" s="261">
        <f>SUM(E42:E48)</f>
        <v>9905</v>
      </c>
      <c r="F41" s="261">
        <f>SUM(F42:F48)</f>
        <v>9905</v>
      </c>
    </row>
    <row r="42" spans="1:6" s="1" customFormat="1" ht="12" customHeight="1" x14ac:dyDescent="0.25">
      <c r="A42" s="47"/>
      <c r="B42" s="35">
        <v>611000</v>
      </c>
      <c r="C42" s="140" t="s">
        <v>151</v>
      </c>
      <c r="D42" s="248">
        <v>7500</v>
      </c>
      <c r="E42" s="248">
        <v>6500</v>
      </c>
      <c r="F42" s="248">
        <v>6500</v>
      </c>
    </row>
    <row r="43" spans="1:6" s="1" customFormat="1" ht="12" customHeight="1" x14ac:dyDescent="0.25">
      <c r="A43" s="47"/>
      <c r="B43" s="139">
        <v>614</v>
      </c>
      <c r="C43" s="140" t="s">
        <v>165</v>
      </c>
      <c r="D43" s="248">
        <v>500</v>
      </c>
      <c r="E43" s="248">
        <v>200</v>
      </c>
      <c r="F43" s="248">
        <v>200</v>
      </c>
    </row>
    <row r="44" spans="1:6" s="1" customFormat="1" ht="12" customHeight="1" x14ac:dyDescent="0.25">
      <c r="A44" s="47"/>
      <c r="B44" s="35" t="s">
        <v>71</v>
      </c>
      <c r="C44" s="142" t="s">
        <v>152</v>
      </c>
      <c r="D44" s="248">
        <v>2800</v>
      </c>
      <c r="E44" s="248">
        <v>2500</v>
      </c>
      <c r="F44" s="248">
        <v>2500</v>
      </c>
    </row>
    <row r="45" spans="1:6" s="1" customFormat="1" ht="12" customHeight="1" x14ac:dyDescent="0.25">
      <c r="A45" s="47"/>
      <c r="B45" s="141">
        <v>627</v>
      </c>
      <c r="C45" s="142" t="s">
        <v>20</v>
      </c>
      <c r="D45" s="248">
        <v>100</v>
      </c>
      <c r="E45" s="248">
        <v>150</v>
      </c>
      <c r="F45" s="248">
        <v>150</v>
      </c>
    </row>
    <row r="46" spans="1:6" s="1" customFormat="1" ht="12" customHeight="1" x14ac:dyDescent="0.25">
      <c r="A46" s="47"/>
      <c r="B46" s="35">
        <v>633009</v>
      </c>
      <c r="C46" s="142" t="s">
        <v>175</v>
      </c>
      <c r="D46" s="248">
        <v>400</v>
      </c>
      <c r="E46" s="248">
        <v>450</v>
      </c>
      <c r="F46" s="248">
        <v>450</v>
      </c>
    </row>
    <row r="47" spans="1:6" s="1" customFormat="1" ht="12" customHeight="1" x14ac:dyDescent="0.25">
      <c r="A47" s="47"/>
      <c r="B47" s="35">
        <v>637016</v>
      </c>
      <c r="C47" s="142" t="s">
        <v>171</v>
      </c>
      <c r="D47" s="248">
        <v>50</v>
      </c>
      <c r="E47" s="248">
        <v>55</v>
      </c>
      <c r="F47" s="248">
        <v>55</v>
      </c>
    </row>
    <row r="48" spans="1:6" s="1" customFormat="1" ht="12" customHeight="1" thickBot="1" x14ac:dyDescent="0.3">
      <c r="A48" s="183"/>
      <c r="B48" s="179">
        <v>642015</v>
      </c>
      <c r="C48" s="135" t="s">
        <v>162</v>
      </c>
      <c r="D48" s="260">
        <v>50</v>
      </c>
      <c r="E48" s="260">
        <v>50</v>
      </c>
      <c r="F48" s="260">
        <v>50</v>
      </c>
    </row>
    <row r="49" spans="1:6" s="1" customFormat="1" ht="12" customHeight="1" x14ac:dyDescent="0.2">
      <c r="A49" s="180" t="s">
        <v>176</v>
      </c>
      <c r="B49" s="181" t="s">
        <v>234</v>
      </c>
      <c r="C49" s="182"/>
      <c r="D49" s="261">
        <f>SUM(D50:D68)</f>
        <v>45350</v>
      </c>
      <c r="E49" s="261">
        <f>SUM(E50:E68)</f>
        <v>45700</v>
      </c>
      <c r="F49" s="261">
        <f>SUM(F50:F68)</f>
        <v>45700</v>
      </c>
    </row>
    <row r="50" spans="1:6" s="1" customFormat="1" ht="12" customHeight="1" x14ac:dyDescent="0.25">
      <c r="A50" s="47"/>
      <c r="B50" s="35">
        <v>611000</v>
      </c>
      <c r="C50" s="140" t="s">
        <v>151</v>
      </c>
      <c r="D50" s="248">
        <v>14000</v>
      </c>
      <c r="E50" s="248">
        <v>14000</v>
      </c>
      <c r="F50" s="248">
        <v>14000</v>
      </c>
    </row>
    <row r="51" spans="1:6" s="1" customFormat="1" ht="12" customHeight="1" x14ac:dyDescent="0.25">
      <c r="A51" s="47"/>
      <c r="B51" s="139">
        <v>614</v>
      </c>
      <c r="C51" s="140" t="s">
        <v>165</v>
      </c>
      <c r="D51" s="248">
        <v>1000</v>
      </c>
      <c r="E51" s="248">
        <v>1500</v>
      </c>
      <c r="F51" s="248">
        <v>1500</v>
      </c>
    </row>
    <row r="52" spans="1:6" s="1" customFormat="1" ht="12" customHeight="1" x14ac:dyDescent="0.25">
      <c r="A52" s="47"/>
      <c r="B52" s="35" t="s">
        <v>91</v>
      </c>
      <c r="C52" s="142" t="s">
        <v>152</v>
      </c>
      <c r="D52" s="248">
        <v>5250</v>
      </c>
      <c r="E52" s="248">
        <v>5000</v>
      </c>
      <c r="F52" s="248">
        <v>5000</v>
      </c>
    </row>
    <row r="53" spans="1:6" s="1" customFormat="1" ht="12" customHeight="1" x14ac:dyDescent="0.25">
      <c r="A53" s="47"/>
      <c r="B53" s="141">
        <v>627</v>
      </c>
      <c r="C53" s="142" t="s">
        <v>20</v>
      </c>
      <c r="D53" s="248">
        <v>100</v>
      </c>
      <c r="E53" s="248">
        <v>340</v>
      </c>
      <c r="F53" s="248">
        <v>340</v>
      </c>
    </row>
    <row r="54" spans="1:6" s="1" customFormat="1" ht="12" customHeight="1" x14ac:dyDescent="0.25">
      <c r="A54" s="47"/>
      <c r="B54" s="139">
        <v>632001</v>
      </c>
      <c r="C54" s="143" t="s">
        <v>133</v>
      </c>
      <c r="D54" s="248">
        <v>2800</v>
      </c>
      <c r="E54" s="248">
        <v>3000</v>
      </c>
      <c r="F54" s="248">
        <v>3000</v>
      </c>
    </row>
    <row r="55" spans="1:6" s="1" customFormat="1" ht="12" customHeight="1" x14ac:dyDescent="0.25">
      <c r="A55" s="47"/>
      <c r="B55" s="139"/>
      <c r="C55" s="143" t="s">
        <v>167</v>
      </c>
      <c r="D55" s="248">
        <v>2700</v>
      </c>
      <c r="E55" s="248">
        <v>2700</v>
      </c>
      <c r="F55" s="248">
        <v>2700</v>
      </c>
    </row>
    <row r="56" spans="1:6" s="1" customFormat="1" ht="12" customHeight="1" x14ac:dyDescent="0.25">
      <c r="A56" s="47"/>
      <c r="B56" s="139">
        <v>632002</v>
      </c>
      <c r="C56" s="143" t="s">
        <v>29</v>
      </c>
      <c r="D56" s="248">
        <v>600</v>
      </c>
      <c r="E56" s="248">
        <v>600</v>
      </c>
      <c r="F56" s="248">
        <v>600</v>
      </c>
    </row>
    <row r="57" spans="1:6" s="1" customFormat="1" ht="12" customHeight="1" x14ac:dyDescent="0.25">
      <c r="A57" s="47"/>
      <c r="B57" s="35">
        <v>633002</v>
      </c>
      <c r="C57" s="143" t="s">
        <v>319</v>
      </c>
      <c r="D57" s="248">
        <v>600</v>
      </c>
      <c r="E57" s="248">
        <v>0</v>
      </c>
      <c r="F57" s="248">
        <v>0</v>
      </c>
    </row>
    <row r="58" spans="1:6" s="1" customFormat="1" ht="12" customHeight="1" x14ac:dyDescent="0.25">
      <c r="A58" s="47"/>
      <c r="B58" s="35">
        <v>633004</v>
      </c>
      <c r="C58" s="143" t="s">
        <v>308</v>
      </c>
      <c r="D58" s="248"/>
      <c r="E58" s="248">
        <v>200</v>
      </c>
      <c r="F58" s="248">
        <v>200</v>
      </c>
    </row>
    <row r="59" spans="1:6" s="1" customFormat="1" ht="12" customHeight="1" x14ac:dyDescent="0.25">
      <c r="A59" s="47"/>
      <c r="B59" s="35">
        <v>633006</v>
      </c>
      <c r="C59" s="142" t="s">
        <v>108</v>
      </c>
      <c r="D59" s="248">
        <v>600</v>
      </c>
      <c r="E59" s="248">
        <v>500</v>
      </c>
      <c r="F59" s="248">
        <v>500</v>
      </c>
    </row>
    <row r="60" spans="1:6" s="1" customFormat="1" ht="12" customHeight="1" x14ac:dyDescent="0.25">
      <c r="A60" s="47"/>
      <c r="B60" s="44">
        <v>633010</v>
      </c>
      <c r="C60" s="142" t="s">
        <v>109</v>
      </c>
      <c r="D60" s="248">
        <v>100</v>
      </c>
      <c r="E60" s="248">
        <v>100</v>
      </c>
      <c r="F60" s="248">
        <v>100</v>
      </c>
    </row>
    <row r="61" spans="1:6" s="1" customFormat="1" ht="12" customHeight="1" x14ac:dyDescent="0.25">
      <c r="A61" s="47"/>
      <c r="B61" s="44">
        <v>633011</v>
      </c>
      <c r="C61" s="142" t="s">
        <v>309</v>
      </c>
      <c r="D61" s="248">
        <v>17000</v>
      </c>
      <c r="E61" s="248">
        <v>17000</v>
      </c>
      <c r="F61" s="248">
        <v>17000</v>
      </c>
    </row>
    <row r="62" spans="1:6" s="1" customFormat="1" ht="12" customHeight="1" x14ac:dyDescent="0.25">
      <c r="A62" s="47"/>
      <c r="B62" s="35">
        <v>635004</v>
      </c>
      <c r="C62" s="142" t="s">
        <v>232</v>
      </c>
      <c r="D62" s="248">
        <v>200</v>
      </c>
      <c r="E62" s="248">
        <v>200</v>
      </c>
      <c r="F62" s="248">
        <v>200</v>
      </c>
    </row>
    <row r="63" spans="1:6" s="1" customFormat="1" ht="12" customHeight="1" x14ac:dyDescent="0.25">
      <c r="A63" s="47"/>
      <c r="B63" s="44">
        <v>635006</v>
      </c>
      <c r="C63" s="146" t="s">
        <v>177</v>
      </c>
      <c r="D63" s="248">
        <v>100</v>
      </c>
      <c r="E63" s="248">
        <v>200</v>
      </c>
      <c r="F63" s="248">
        <v>200</v>
      </c>
    </row>
    <row r="64" spans="1:6" s="1" customFormat="1" ht="12" customHeight="1" x14ac:dyDescent="0.25">
      <c r="A64" s="47"/>
      <c r="B64" s="35">
        <v>637001</v>
      </c>
      <c r="C64" s="146" t="s">
        <v>178</v>
      </c>
      <c r="D64" s="248">
        <v>50</v>
      </c>
      <c r="E64" s="248">
        <v>100</v>
      </c>
      <c r="F64" s="248">
        <v>100</v>
      </c>
    </row>
    <row r="65" spans="1:8" s="1" customFormat="1" ht="12" customHeight="1" x14ac:dyDescent="0.25">
      <c r="A65" s="47"/>
      <c r="B65" s="35">
        <v>637004</v>
      </c>
      <c r="C65" s="146" t="s">
        <v>59</v>
      </c>
      <c r="D65" s="248">
        <v>50</v>
      </c>
      <c r="E65" s="248">
        <v>100</v>
      </c>
      <c r="F65" s="248">
        <v>100</v>
      </c>
    </row>
    <row r="66" spans="1:8" s="1" customFormat="1" ht="12" customHeight="1" outlineLevel="1" x14ac:dyDescent="0.25">
      <c r="A66" s="47"/>
      <c r="B66" s="35">
        <v>637016</v>
      </c>
      <c r="C66" s="142" t="s">
        <v>171</v>
      </c>
      <c r="D66" s="248">
        <v>150</v>
      </c>
      <c r="E66" s="248">
        <v>110</v>
      </c>
      <c r="F66" s="248">
        <v>110</v>
      </c>
    </row>
    <row r="67" spans="1:8" s="1" customFormat="1" ht="12" customHeight="1" outlineLevel="1" x14ac:dyDescent="0.25">
      <c r="A67" s="47"/>
      <c r="B67" s="44">
        <v>642015</v>
      </c>
      <c r="C67" s="145" t="s">
        <v>162</v>
      </c>
      <c r="D67" s="248">
        <v>50</v>
      </c>
      <c r="E67" s="248">
        <v>50</v>
      </c>
      <c r="F67" s="248">
        <v>50</v>
      </c>
    </row>
    <row r="68" spans="1:8" s="1" customFormat="1" ht="12" customHeight="1" outlineLevel="1" x14ac:dyDescent="0.25">
      <c r="A68" s="47"/>
      <c r="B68" s="35"/>
      <c r="C68" s="142"/>
      <c r="D68" s="262"/>
      <c r="E68" s="248"/>
      <c r="F68" s="248"/>
      <c r="H68" s="147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5" sqref="I5"/>
    </sheetView>
  </sheetViews>
  <sheetFormatPr defaultRowHeight="14.4" x14ac:dyDescent="0.3"/>
  <cols>
    <col min="1" max="1" width="4.5546875" customWidth="1"/>
    <col min="2" max="2" width="7.109375" customWidth="1"/>
    <col min="3" max="3" width="42.5546875" customWidth="1"/>
  </cols>
  <sheetData>
    <row r="1" spans="1:6" ht="15" thickBot="1" x14ac:dyDescent="0.35"/>
    <row r="2" spans="1:6" ht="15" thickTop="1" x14ac:dyDescent="0.3">
      <c r="A2" s="300" t="s">
        <v>298</v>
      </c>
      <c r="B2" s="301"/>
      <c r="C2" s="301"/>
      <c r="D2" s="301"/>
      <c r="E2" s="301"/>
      <c r="F2" s="302"/>
    </row>
    <row r="3" spans="1:6" ht="15" thickBot="1" x14ac:dyDescent="0.35">
      <c r="A3" s="303"/>
      <c r="B3" s="304"/>
      <c r="C3" s="304"/>
      <c r="D3" s="304"/>
      <c r="E3" s="304"/>
      <c r="F3" s="305"/>
    </row>
    <row r="4" spans="1:6" ht="15" thickTop="1" x14ac:dyDescent="0.3">
      <c r="A4" s="171"/>
      <c r="B4" s="150"/>
      <c r="C4" s="151"/>
      <c r="D4" s="10"/>
      <c r="E4" s="10"/>
      <c r="F4" s="10"/>
    </row>
    <row r="5" spans="1:6" ht="15" thickBot="1" x14ac:dyDescent="0.35">
      <c r="A5" s="171"/>
      <c r="B5" s="150"/>
      <c r="C5" s="151"/>
      <c r="D5" s="8"/>
      <c r="E5" s="10"/>
      <c r="F5" s="10"/>
    </row>
    <row r="6" spans="1:6" ht="16.8" thickTop="1" thickBot="1" x14ac:dyDescent="0.35">
      <c r="A6" s="20" t="s">
        <v>244</v>
      </c>
      <c r="B6" s="21"/>
      <c r="C6" s="22"/>
      <c r="D6" s="23" t="s">
        <v>270</v>
      </c>
      <c r="E6" s="24" t="s">
        <v>284</v>
      </c>
      <c r="F6" s="24" t="s">
        <v>299</v>
      </c>
    </row>
    <row r="7" spans="1:6" x14ac:dyDescent="0.3">
      <c r="A7" s="187" t="s">
        <v>179</v>
      </c>
      <c r="B7" s="188"/>
      <c r="C7" s="189"/>
      <c r="D7" s="190">
        <f>D8+D9+D10+D11+D12</f>
        <v>3200</v>
      </c>
      <c r="E7" s="190">
        <f>E8+E9+E10+E11+E12</f>
        <v>3000</v>
      </c>
      <c r="F7" s="190">
        <f>F8+F9+F10+F11+F12</f>
        <v>3000</v>
      </c>
    </row>
    <row r="8" spans="1:6" ht="17.25" customHeight="1" x14ac:dyDescent="0.3">
      <c r="A8" s="148"/>
      <c r="B8" s="43">
        <v>633006</v>
      </c>
      <c r="C8" s="40" t="s">
        <v>310</v>
      </c>
      <c r="D8" s="41">
        <v>1000</v>
      </c>
      <c r="E8" s="41">
        <v>1000</v>
      </c>
      <c r="F8" s="191">
        <v>1000</v>
      </c>
    </row>
    <row r="9" spans="1:6" ht="17.25" customHeight="1" x14ac:dyDescent="0.3">
      <c r="A9" s="148"/>
      <c r="B9" s="43">
        <v>633016</v>
      </c>
      <c r="C9" s="40" t="s">
        <v>311</v>
      </c>
      <c r="D9" s="41">
        <v>1000</v>
      </c>
      <c r="E9" s="41">
        <v>1000</v>
      </c>
      <c r="F9" s="191">
        <v>1000</v>
      </c>
    </row>
    <row r="10" spans="1:6" ht="16.5" customHeight="1" x14ac:dyDescent="0.3">
      <c r="A10" s="148"/>
      <c r="B10" s="43">
        <v>634004</v>
      </c>
      <c r="C10" s="40" t="s">
        <v>312</v>
      </c>
      <c r="D10" s="41">
        <v>600</v>
      </c>
      <c r="E10" s="41">
        <v>700</v>
      </c>
      <c r="F10" s="191">
        <v>700</v>
      </c>
    </row>
    <row r="11" spans="1:6" x14ac:dyDescent="0.3">
      <c r="A11" s="148"/>
      <c r="B11" s="43">
        <v>637004</v>
      </c>
      <c r="C11" s="40" t="s">
        <v>320</v>
      </c>
      <c r="D11" s="41">
        <v>600</v>
      </c>
      <c r="E11" s="41">
        <v>300</v>
      </c>
      <c r="F11" s="191">
        <v>300</v>
      </c>
    </row>
    <row r="12" spans="1:6" ht="15" thickBot="1" x14ac:dyDescent="0.35">
      <c r="A12" s="192"/>
      <c r="B12" s="193"/>
      <c r="C12" s="194"/>
      <c r="D12" s="195"/>
      <c r="E12" s="195"/>
      <c r="F12" s="196"/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34" sqref="F34"/>
    </sheetView>
  </sheetViews>
  <sheetFormatPr defaultRowHeight="14.4" x14ac:dyDescent="0.3"/>
  <cols>
    <col min="1" max="1" width="4.6640625" customWidth="1"/>
    <col min="2" max="2" width="12.88671875" bestFit="1" customWidth="1"/>
    <col min="5" max="5" width="11.44140625" customWidth="1"/>
    <col min="6" max="6" width="13.33203125" customWidth="1"/>
    <col min="7" max="7" width="12.88671875" customWidth="1"/>
    <col min="8" max="8" width="13.6640625" customWidth="1"/>
  </cols>
  <sheetData>
    <row r="1" spans="1:11" ht="15" thickBot="1" x14ac:dyDescent="0.35">
      <c r="G1" s="153"/>
      <c r="H1" s="153"/>
      <c r="I1" s="153"/>
    </row>
    <row r="2" spans="1:11" x14ac:dyDescent="0.3">
      <c r="A2" s="226" t="s">
        <v>226</v>
      </c>
      <c r="B2" s="318" t="s">
        <v>296</v>
      </c>
      <c r="C2" s="319"/>
      <c r="D2" s="319"/>
      <c r="E2" s="319"/>
      <c r="F2" s="319"/>
      <c r="G2" s="319"/>
      <c r="H2" s="320"/>
      <c r="I2" s="153"/>
    </row>
    <row r="3" spans="1:11" ht="15" thickBot="1" x14ac:dyDescent="0.35">
      <c r="A3" s="171"/>
      <c r="B3" s="321"/>
      <c r="C3" s="322"/>
      <c r="D3" s="322"/>
      <c r="E3" s="322"/>
      <c r="F3" s="322"/>
      <c r="G3" s="322"/>
      <c r="H3" s="323"/>
      <c r="I3" s="153"/>
    </row>
    <row r="4" spans="1:11" ht="21" customHeight="1" thickBot="1" x14ac:dyDescent="0.35"/>
    <row r="5" spans="1:11" ht="31.5" customHeight="1" x14ac:dyDescent="0.3">
      <c r="B5" s="330" t="s">
        <v>245</v>
      </c>
      <c r="C5" s="331"/>
      <c r="D5" s="331"/>
      <c r="E5" s="332"/>
      <c r="F5" s="324" t="s">
        <v>272</v>
      </c>
      <c r="G5" s="326" t="s">
        <v>285</v>
      </c>
      <c r="H5" s="328" t="s">
        <v>297</v>
      </c>
    </row>
    <row r="6" spans="1:11" ht="42" customHeight="1" thickBot="1" x14ac:dyDescent="0.35">
      <c r="B6" s="333"/>
      <c r="C6" s="334"/>
      <c r="D6" s="334"/>
      <c r="E6" s="335"/>
      <c r="F6" s="325"/>
      <c r="G6" s="327"/>
      <c r="H6" s="329"/>
    </row>
    <row r="7" spans="1:11" ht="31.5" hidden="1" customHeight="1" thickBot="1" x14ac:dyDescent="0.35">
      <c r="B7" s="336"/>
      <c r="C7" s="337"/>
      <c r="D7" s="337"/>
      <c r="E7" s="338"/>
      <c r="F7" s="229"/>
      <c r="G7" s="229"/>
      <c r="H7" s="230"/>
    </row>
    <row r="8" spans="1:11" ht="21.75" customHeight="1" x14ac:dyDescent="0.3">
      <c r="B8" s="225" t="s">
        <v>265</v>
      </c>
      <c r="C8" s="315" t="s">
        <v>180</v>
      </c>
      <c r="D8" s="316"/>
      <c r="E8" s="317"/>
      <c r="F8" s="199">
        <f>'BV 01 110 OcU'!D10</f>
        <v>146460</v>
      </c>
      <c r="G8" s="201">
        <f>'BV 01 110 OcU'!E10</f>
        <v>147630</v>
      </c>
      <c r="H8" s="202">
        <f>'BV 01 110 OcU'!F10</f>
        <v>147630</v>
      </c>
      <c r="I8" s="172"/>
      <c r="K8" t="s">
        <v>225</v>
      </c>
    </row>
    <row r="9" spans="1:11" ht="20.25" customHeight="1" x14ac:dyDescent="0.3">
      <c r="B9" s="155" t="s">
        <v>181</v>
      </c>
      <c r="C9" s="156" t="s">
        <v>182</v>
      </c>
      <c r="D9" s="157"/>
      <c r="E9" s="158"/>
      <c r="F9" s="200">
        <f>'BV 01 12 - 03 20 PO, matrika CO'!D6</f>
        <v>3000</v>
      </c>
      <c r="G9" s="203">
        <f>'BV 01 12 - 03 20 PO, matrika CO'!E6</f>
        <v>2900</v>
      </c>
      <c r="H9" s="204">
        <f>'BV 01 12 - 03 20 PO, matrika CO'!F6</f>
        <v>2900</v>
      </c>
    </row>
    <row r="10" spans="1:11" ht="20.25" customHeight="1" x14ac:dyDescent="0.3">
      <c r="B10" s="159" t="s">
        <v>184</v>
      </c>
      <c r="C10" s="160" t="s">
        <v>183</v>
      </c>
      <c r="D10" s="161"/>
      <c r="E10" s="162"/>
      <c r="F10" s="200">
        <f>'BV 01 12 - 03 20 PO, matrika CO'!D10</f>
        <v>1960</v>
      </c>
      <c r="G10" s="203">
        <f>'BV 01 12 - 03 20 PO, matrika CO'!E10</f>
        <v>2150</v>
      </c>
      <c r="H10" s="204">
        <f>'BV 01 12 - 03 20 PO, matrika CO'!F10</f>
        <v>2150</v>
      </c>
    </row>
    <row r="11" spans="1:11" ht="21.75" customHeight="1" x14ac:dyDescent="0.3">
      <c r="B11" s="163" t="s">
        <v>192</v>
      </c>
      <c r="C11" s="164" t="s">
        <v>185</v>
      </c>
      <c r="D11" s="154"/>
      <c r="E11" s="165"/>
      <c r="F11" s="200">
        <f>'BV 01 12 - 03 20 PO, matrika CO'!D18</f>
        <v>600</v>
      </c>
      <c r="G11" s="203">
        <f>'BV 01 12 - 03 20 PO, matrika CO'!E18</f>
        <v>800</v>
      </c>
      <c r="H11" s="204">
        <f>'BV 01 12 - 03 20 PO, matrika CO'!F18</f>
        <v>800</v>
      </c>
    </row>
    <row r="12" spans="1:11" ht="21" customHeight="1" x14ac:dyDescent="0.3">
      <c r="B12" s="159" t="s">
        <v>186</v>
      </c>
      <c r="C12" s="160" t="s">
        <v>187</v>
      </c>
      <c r="D12" s="161"/>
      <c r="E12" s="162"/>
      <c r="F12" s="200">
        <f>'BV 01 12 - 03 20 PO, matrika CO'!D21</f>
        <v>2400</v>
      </c>
      <c r="G12" s="203">
        <f>'BV 01 12 - 03 20 PO, matrika CO'!E21</f>
        <v>3000</v>
      </c>
      <c r="H12" s="204">
        <f>'BV 01 12 - 03 20 PO, matrika CO'!F21</f>
        <v>3000</v>
      </c>
    </row>
    <row r="13" spans="1:11" ht="19.5" customHeight="1" x14ac:dyDescent="0.3">
      <c r="B13" s="166" t="s">
        <v>191</v>
      </c>
      <c r="C13" s="164" t="s">
        <v>189</v>
      </c>
      <c r="D13" s="154"/>
      <c r="E13" s="165"/>
      <c r="F13" s="200">
        <f>'BV 01 12 - 03 20 PO, matrika CO'!D25</f>
        <v>90</v>
      </c>
      <c r="G13" s="203">
        <f>'BV 01 12 - 03 20 PO, matrika CO'!E26</f>
        <v>80</v>
      </c>
      <c r="H13" s="204">
        <f>'BV 01 12 - 03 20 PO, matrika CO'!F26</f>
        <v>80</v>
      </c>
    </row>
    <row r="14" spans="1:11" ht="21.75" customHeight="1" x14ac:dyDescent="0.3">
      <c r="B14" s="159" t="s">
        <v>188</v>
      </c>
      <c r="C14" s="160" t="s">
        <v>190</v>
      </c>
      <c r="D14" s="161"/>
      <c r="E14" s="162"/>
      <c r="F14" s="200">
        <f>'BV 01 12 - 03 20 PO, matrika CO'!D30</f>
        <v>6100</v>
      </c>
      <c r="G14" s="203">
        <f>'BV 01 12 - 03 20 PO, matrika CO'!E30</f>
        <v>8980</v>
      </c>
      <c r="H14" s="204">
        <f>'BV 01 12 - 03 20 PO, matrika CO'!F30</f>
        <v>8980</v>
      </c>
    </row>
    <row r="15" spans="1:11" ht="21" customHeight="1" x14ac:dyDescent="0.3">
      <c r="B15" s="155" t="s">
        <v>256</v>
      </c>
      <c r="C15" s="164" t="s">
        <v>257</v>
      </c>
      <c r="D15" s="154"/>
      <c r="E15" s="165"/>
      <c r="F15" s="292">
        <f>'BV 04 -06, 10 odpad, VO'!D7</f>
        <v>3000</v>
      </c>
      <c r="G15" s="243">
        <f>'BV 04 -06, 10 odpad, VO'!E7</f>
        <v>2950</v>
      </c>
      <c r="H15" s="244">
        <f>'BV 04 -06, 10 odpad, VO'!F7</f>
        <v>2950</v>
      </c>
    </row>
    <row r="16" spans="1:11" ht="19.5" customHeight="1" x14ac:dyDescent="0.3">
      <c r="B16" s="159" t="s">
        <v>193</v>
      </c>
      <c r="C16" s="160" t="s">
        <v>194</v>
      </c>
      <c r="D16" s="161"/>
      <c r="E16" s="162"/>
      <c r="F16" s="200">
        <f>'BV 04 -06, 10 odpad, VO'!D12</f>
        <v>5230</v>
      </c>
      <c r="G16" s="203">
        <f>'BV 04 -06, 10 odpad, VO'!E12</f>
        <v>2090</v>
      </c>
      <c r="H16" s="204">
        <f>'BV 04 -06, 10 odpad, VO'!F12</f>
        <v>2090</v>
      </c>
    </row>
    <row r="17" spans="2:12" ht="21.75" customHeight="1" x14ac:dyDescent="0.3">
      <c r="B17" s="155" t="s">
        <v>195</v>
      </c>
      <c r="C17" s="164" t="s">
        <v>196</v>
      </c>
      <c r="D17" s="154"/>
      <c r="E17" s="165"/>
      <c r="F17" s="200">
        <f>'BV 04 -06, 10 odpad, VO'!D21</f>
        <v>26500</v>
      </c>
      <c r="G17" s="203">
        <f>'BV 04 -06, 10 odpad, VO'!E21</f>
        <v>28400</v>
      </c>
      <c r="H17" s="204">
        <f>'BV 04 -06, 10 odpad, VO'!F21</f>
        <v>28400</v>
      </c>
    </row>
    <row r="18" spans="2:12" ht="21.75" customHeight="1" x14ac:dyDescent="0.3">
      <c r="B18" s="159" t="s">
        <v>197</v>
      </c>
      <c r="C18" s="160" t="s">
        <v>198</v>
      </c>
      <c r="D18" s="161"/>
      <c r="E18" s="162"/>
      <c r="F18" s="200">
        <f>'BV 04 -06, 10 odpad, VO'!D30</f>
        <v>80</v>
      </c>
      <c r="G18" s="203">
        <f>'BV 04 -06, 10 odpad, VO'!E30</f>
        <v>80</v>
      </c>
      <c r="H18" s="204">
        <f>'BV 04 -06, 10 odpad, VO'!F30</f>
        <v>80</v>
      </c>
    </row>
    <row r="19" spans="2:12" ht="23.25" customHeight="1" x14ac:dyDescent="0.3">
      <c r="B19" s="166" t="s">
        <v>200</v>
      </c>
      <c r="C19" s="164" t="s">
        <v>201</v>
      </c>
      <c r="D19" s="154"/>
      <c r="E19" s="165"/>
      <c r="F19" s="200">
        <f>'BV 04 -06, 10 odpad, VO'!D36</f>
        <v>3750</v>
      </c>
      <c r="G19" s="203">
        <f>'BV 04 -06, 10 odpad, VO'!E36</f>
        <v>4050</v>
      </c>
      <c r="H19" s="204">
        <f>'BV 04 -06, 10 odpad, VO'!F36</f>
        <v>4050</v>
      </c>
    </row>
    <row r="20" spans="2:12" ht="21.75" customHeight="1" x14ac:dyDescent="0.3">
      <c r="B20" s="159" t="s">
        <v>199</v>
      </c>
      <c r="C20" s="160" t="s">
        <v>202</v>
      </c>
      <c r="D20" s="161"/>
      <c r="E20" s="162"/>
      <c r="F20" s="200">
        <f>'BV 04 -06, 10 odpad, VO'!D43</f>
        <v>8050</v>
      </c>
      <c r="G20" s="203">
        <f>'BV 04 -06, 10 odpad, VO'!E43</f>
        <v>7000</v>
      </c>
      <c r="H20" s="204">
        <f>'BV 04 -06, 10 odpad, VO'!F43</f>
        <v>7000</v>
      </c>
    </row>
    <row r="21" spans="2:12" ht="20.25" customHeight="1" x14ac:dyDescent="0.3">
      <c r="B21" s="155" t="s">
        <v>203</v>
      </c>
      <c r="C21" s="164" t="s">
        <v>204</v>
      </c>
      <c r="D21" s="154"/>
      <c r="E21" s="165"/>
      <c r="F21" s="200">
        <f>'BV 08 TJ, KD, MR'!D7</f>
        <v>4600</v>
      </c>
      <c r="G21" s="203">
        <f>'BV 08 TJ, KD, MR'!E7</f>
        <v>6450</v>
      </c>
      <c r="H21" s="204">
        <f>'BV 08 TJ, KD, MR'!F7</f>
        <v>6450</v>
      </c>
    </row>
    <row r="22" spans="2:12" ht="21" customHeight="1" x14ac:dyDescent="0.3">
      <c r="B22" s="159" t="s">
        <v>203</v>
      </c>
      <c r="C22" s="160" t="s">
        <v>205</v>
      </c>
      <c r="D22" s="161"/>
      <c r="E22" s="162"/>
      <c r="F22" s="200">
        <f>'BV 08 TJ, KD, MR'!D13</f>
        <v>2380</v>
      </c>
      <c r="G22" s="203">
        <f>'BV 08 TJ, KD, MR'!E13</f>
        <v>1100</v>
      </c>
      <c r="H22" s="204">
        <f>'BV 08 TJ, KD, MR'!F13</f>
        <v>1100</v>
      </c>
    </row>
    <row r="23" spans="2:12" ht="18.75" customHeight="1" x14ac:dyDescent="0.3">
      <c r="B23" s="155" t="s">
        <v>266</v>
      </c>
      <c r="C23" s="164" t="s">
        <v>206</v>
      </c>
      <c r="D23" s="154"/>
      <c r="E23" s="165"/>
      <c r="F23" s="200">
        <f>'BV 08 TJ, KD, MR'!D20</f>
        <v>2500</v>
      </c>
      <c r="G23" s="203">
        <f>'BV 08 TJ, KD, MR'!E20</f>
        <v>200</v>
      </c>
      <c r="H23" s="204">
        <f>'BV 08 TJ, KD, MR'!F20</f>
        <v>200</v>
      </c>
    </row>
    <row r="24" spans="2:12" ht="20.25" customHeight="1" x14ac:dyDescent="0.3">
      <c r="B24" s="159" t="s">
        <v>266</v>
      </c>
      <c r="C24" s="160" t="s">
        <v>207</v>
      </c>
      <c r="D24" s="161"/>
      <c r="E24" s="162"/>
      <c r="F24" s="200">
        <f>'BV 08 TJ, KD, MR'!D23</f>
        <v>100</v>
      </c>
      <c r="G24" s="203">
        <f>'BV 08 TJ, KD, MR'!E23</f>
        <v>50</v>
      </c>
      <c r="H24" s="204">
        <f>'BV 08 TJ, KD, MR'!F23</f>
        <v>50</v>
      </c>
    </row>
    <row r="25" spans="2:12" ht="21" customHeight="1" x14ac:dyDescent="0.3">
      <c r="B25" s="155" t="s">
        <v>266</v>
      </c>
      <c r="C25" s="164" t="s">
        <v>208</v>
      </c>
      <c r="D25" s="154"/>
      <c r="E25" s="165"/>
      <c r="F25" s="200">
        <f>'BV 08 TJ, KD, MR'!D26</f>
        <v>25850</v>
      </c>
      <c r="G25" s="203">
        <f>'BV 08 TJ, KD, MR'!E26</f>
        <v>14800</v>
      </c>
      <c r="H25" s="204">
        <f>'BV 08 TJ, KD, MR'!F26</f>
        <v>14800</v>
      </c>
    </row>
    <row r="26" spans="2:12" ht="21" customHeight="1" x14ac:dyDescent="0.3">
      <c r="B26" s="167" t="s">
        <v>210</v>
      </c>
      <c r="C26" s="160" t="s">
        <v>209</v>
      </c>
      <c r="D26" s="161"/>
      <c r="E26" s="162"/>
      <c r="F26" s="200">
        <f>'BV 08 TJ, KD, MR'!D41</f>
        <v>570</v>
      </c>
      <c r="G26" s="203">
        <f>'BV 08 TJ, KD, MR'!E41</f>
        <v>1265</v>
      </c>
      <c r="H26" s="204">
        <f>'BV 08 TJ, KD, MR'!F41</f>
        <v>1265</v>
      </c>
    </row>
    <row r="27" spans="2:12" ht="21.75" customHeight="1" x14ac:dyDescent="0.3">
      <c r="B27" s="155" t="s">
        <v>211</v>
      </c>
      <c r="C27" s="164" t="s">
        <v>212</v>
      </c>
      <c r="D27" s="154"/>
      <c r="E27" s="165"/>
      <c r="F27" s="200">
        <f>'BV 08 TJ, KD, MR'!D47</f>
        <v>956</v>
      </c>
      <c r="G27" s="203">
        <f>'BV 08 TJ, KD, MR'!E47</f>
        <v>5890</v>
      </c>
      <c r="H27" s="204">
        <f>'BV 08 TJ, KD, MR'!F47</f>
        <v>5890</v>
      </c>
    </row>
    <row r="28" spans="2:12" ht="20.25" customHeight="1" x14ac:dyDescent="0.3">
      <c r="B28" s="159" t="s">
        <v>211</v>
      </c>
      <c r="C28" s="160" t="s">
        <v>214</v>
      </c>
      <c r="D28" s="161"/>
      <c r="E28" s="162"/>
      <c r="F28" s="200">
        <f>'BV 08 TJ, KD, MR'!D55</f>
        <v>13780</v>
      </c>
      <c r="G28" s="203">
        <f>'BV 08 TJ, KD, MR'!E55</f>
        <v>13500</v>
      </c>
      <c r="H28" s="204">
        <f>'BV 08 TJ, KD, MR'!F55</f>
        <v>13500</v>
      </c>
    </row>
    <row r="29" spans="2:12" ht="23.25" customHeight="1" x14ac:dyDescent="0.3">
      <c r="B29" s="155" t="s">
        <v>215</v>
      </c>
      <c r="C29" s="164" t="s">
        <v>219</v>
      </c>
      <c r="D29" s="154"/>
      <c r="E29" s="165"/>
      <c r="F29" s="200">
        <f>'BV 09 školstvo'!D5</f>
        <v>53800</v>
      </c>
      <c r="G29" s="203">
        <f>'BV 09 školstvo'!E5</f>
        <v>38315</v>
      </c>
      <c r="H29" s="204">
        <f>'BV 09 školstvo'!F5</f>
        <v>38315</v>
      </c>
      <c r="L29" s="227"/>
    </row>
    <row r="30" spans="2:12" ht="19.5" customHeight="1" x14ac:dyDescent="0.3">
      <c r="B30" s="159" t="s">
        <v>216</v>
      </c>
      <c r="C30" s="160" t="s">
        <v>220</v>
      </c>
      <c r="D30" s="161"/>
      <c r="E30" s="162"/>
      <c r="F30" s="200">
        <f>'BV 09 školstvo'!D22</f>
        <v>39000</v>
      </c>
      <c r="G30" s="203">
        <f>'BV 09 školstvo'!E22</f>
        <v>51555</v>
      </c>
      <c r="H30" s="204">
        <f>'BV 09 školstvo'!F22</f>
        <v>51555</v>
      </c>
    </row>
    <row r="31" spans="2:12" ht="23.25" customHeight="1" x14ac:dyDescent="0.3">
      <c r="B31" s="155" t="s">
        <v>217</v>
      </c>
      <c r="C31" s="164" t="s">
        <v>221</v>
      </c>
      <c r="D31" s="154"/>
      <c r="E31" s="165"/>
      <c r="F31" s="200">
        <f>'BV 09 školstvo'!D41</f>
        <v>11400</v>
      </c>
      <c r="G31" s="203">
        <f>'BV 09 školstvo'!E41</f>
        <v>9905</v>
      </c>
      <c r="H31" s="204">
        <f>'BV 09 školstvo'!F41</f>
        <v>9905</v>
      </c>
    </row>
    <row r="32" spans="2:12" ht="20.25" customHeight="1" x14ac:dyDescent="0.3">
      <c r="B32" s="155" t="s">
        <v>218</v>
      </c>
      <c r="C32" s="160" t="s">
        <v>222</v>
      </c>
      <c r="D32" s="161"/>
      <c r="E32" s="162"/>
      <c r="F32" s="200">
        <f>'BV 09 školstvo'!D49</f>
        <v>45350</v>
      </c>
      <c r="G32" s="203">
        <f>'BV 09 školstvo'!E49</f>
        <v>45700</v>
      </c>
      <c r="H32" s="204">
        <f>'BV 09 školstvo'!F49</f>
        <v>45700</v>
      </c>
    </row>
    <row r="33" spans="2:8" ht="24.75" customHeight="1" thickBot="1" x14ac:dyDescent="0.35">
      <c r="B33" s="168" t="s">
        <v>223</v>
      </c>
      <c r="C33" s="169" t="s">
        <v>224</v>
      </c>
      <c r="D33" s="169"/>
      <c r="E33" s="170"/>
      <c r="F33" s="222">
        <f>'BV 10 Dôchodcovia'!D7</f>
        <v>3200</v>
      </c>
      <c r="G33" s="223">
        <f>'BV 10 Dôchodcovia'!E7</f>
        <v>3000</v>
      </c>
      <c r="H33" s="224">
        <f>'BV 10 Dôchodcovia'!F7</f>
        <v>3000</v>
      </c>
    </row>
    <row r="34" spans="2:8" ht="30" customHeight="1" thickTop="1" thickBot="1" x14ac:dyDescent="0.4">
      <c r="B34" s="312" t="s">
        <v>248</v>
      </c>
      <c r="C34" s="313"/>
      <c r="D34" s="313"/>
      <c r="E34" s="314"/>
      <c r="F34" s="241">
        <f>F8+F9+F10+F11+F12+F13+F14+F15+F16+F17+F18+F19+F20+F21+F22+F23+F24+F25+F26+F27+F28+F29+F30+F31+F32+F33</f>
        <v>410706</v>
      </c>
      <c r="G34" s="240">
        <f>G8+G9+G10+G11+G12+G13+G14+G15+G16+G17+G18+G19+G20+G21+G22+G23+G24+G25+G26+G27+G28+G29+G30+G31+G32+G33</f>
        <v>401840</v>
      </c>
      <c r="H34" s="240">
        <f>H8+H9+H10+H11+H12+H13+H14+H15+H16+H17+H18+H19+H20+H21+H22+H23+H24+H25+H26+H27+H28+H29+H30+H31+H32+H33</f>
        <v>401840</v>
      </c>
    </row>
  </sheetData>
  <mergeCells count="7">
    <mergeCell ref="B34:E34"/>
    <mergeCell ref="C8:E8"/>
    <mergeCell ref="B2:H3"/>
    <mergeCell ref="F5:F6"/>
    <mergeCell ref="G5:G6"/>
    <mergeCell ref="H5:H6"/>
    <mergeCell ref="B5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9" sqref="H9"/>
    </sheetView>
  </sheetViews>
  <sheetFormatPr defaultRowHeight="14.4" x14ac:dyDescent="0.3"/>
  <cols>
    <col min="3" max="3" width="35.5546875" customWidth="1"/>
    <col min="4" max="5" width="9.88671875" bestFit="1" customWidth="1"/>
    <col min="6" max="6" width="9" customWidth="1"/>
  </cols>
  <sheetData>
    <row r="1" spans="1:6" ht="15.6" thickTop="1" thickBot="1" x14ac:dyDescent="0.35">
      <c r="A1" s="280"/>
      <c r="B1" s="281"/>
      <c r="C1" s="281"/>
    </row>
    <row r="2" spans="1:6" ht="48" x14ac:dyDescent="0.3">
      <c r="A2" s="231" t="s">
        <v>246</v>
      </c>
      <c r="B2" s="232"/>
      <c r="C2" s="233"/>
      <c r="D2" s="234" t="s">
        <v>278</v>
      </c>
      <c r="E2" s="234" t="s">
        <v>286</v>
      </c>
      <c r="F2" s="265" t="s">
        <v>325</v>
      </c>
    </row>
    <row r="3" spans="1:6" x14ac:dyDescent="0.3">
      <c r="A3" s="210" t="s">
        <v>274</v>
      </c>
      <c r="B3" s="293"/>
      <c r="C3" s="73"/>
      <c r="D3" s="31">
        <f>SUM(D4:D5)</f>
        <v>0</v>
      </c>
      <c r="E3" s="31">
        <f>E4+E5+E6</f>
        <v>15000</v>
      </c>
      <c r="F3" s="31">
        <f>F4+F5+F6</f>
        <v>15000</v>
      </c>
    </row>
    <row r="4" spans="1:6" x14ac:dyDescent="0.3">
      <c r="A4" s="282"/>
      <c r="B4" s="274">
        <v>717001</v>
      </c>
      <c r="C4" s="275" t="s">
        <v>275</v>
      </c>
      <c r="D4" s="85"/>
      <c r="E4" s="85"/>
      <c r="F4" s="206"/>
    </row>
    <row r="5" spans="1:6" x14ac:dyDescent="0.3">
      <c r="A5" s="283"/>
      <c r="B5" s="272">
        <v>717002</v>
      </c>
      <c r="C5" s="68" t="s">
        <v>276</v>
      </c>
      <c r="D5" s="85"/>
      <c r="E5" s="85">
        <v>15000</v>
      </c>
      <c r="F5" s="206">
        <v>15000</v>
      </c>
    </row>
    <row r="6" spans="1:6" x14ac:dyDescent="0.3">
      <c r="A6" s="284"/>
      <c r="B6" s="271"/>
      <c r="C6" s="268"/>
      <c r="D6" s="85"/>
      <c r="E6" s="85"/>
      <c r="F6" s="206"/>
    </row>
    <row r="7" spans="1:6" x14ac:dyDescent="0.3">
      <c r="A7" s="285" t="s">
        <v>112</v>
      </c>
      <c r="B7" s="102"/>
      <c r="C7" s="266"/>
      <c r="D7" s="267">
        <f>SUM(D8)</f>
        <v>0</v>
      </c>
      <c r="E7" s="267"/>
      <c r="F7" s="278"/>
    </row>
    <row r="8" spans="1:6" x14ac:dyDescent="0.3">
      <c r="A8" s="286"/>
      <c r="B8" s="273">
        <v>717001</v>
      </c>
      <c r="C8" s="269" t="s">
        <v>277</v>
      </c>
      <c r="D8" s="270"/>
      <c r="E8" s="270"/>
      <c r="F8" s="276"/>
    </row>
    <row r="9" spans="1:6" x14ac:dyDescent="0.3">
      <c r="A9" s="287" t="s">
        <v>323</v>
      </c>
      <c r="B9" s="102"/>
      <c r="C9" s="266"/>
      <c r="D9" s="267">
        <f>SUM(D10)</f>
        <v>6000</v>
      </c>
      <c r="E9" s="267"/>
      <c r="F9" s="278"/>
    </row>
    <row r="10" spans="1:6" x14ac:dyDescent="0.3">
      <c r="A10" s="283"/>
      <c r="B10" s="272">
        <v>717002</v>
      </c>
      <c r="C10" s="264" t="s">
        <v>324</v>
      </c>
      <c r="D10" s="263">
        <v>6000</v>
      </c>
      <c r="E10" s="263"/>
      <c r="F10" s="206"/>
    </row>
    <row r="11" spans="1:6" x14ac:dyDescent="0.3">
      <c r="A11" s="211" t="s">
        <v>321</v>
      </c>
      <c r="B11" s="293"/>
      <c r="C11" s="212"/>
      <c r="D11" s="74">
        <f>SUM(D12)</f>
        <v>47000</v>
      </c>
      <c r="E11" s="74">
        <f>SUM(E12:E12)</f>
        <v>0</v>
      </c>
      <c r="F11" s="277">
        <f>SUM(F12:F12)</f>
        <v>0</v>
      </c>
    </row>
    <row r="12" spans="1:6" x14ac:dyDescent="0.3">
      <c r="A12" s="283"/>
      <c r="B12" s="272">
        <v>717002</v>
      </c>
      <c r="C12" s="68" t="s">
        <v>322</v>
      </c>
      <c r="D12" s="85">
        <v>47000</v>
      </c>
      <c r="E12" s="85"/>
      <c r="F12" s="208"/>
    </row>
    <row r="13" spans="1:6" x14ac:dyDescent="0.3">
      <c r="A13" s="290" t="s">
        <v>280</v>
      </c>
      <c r="B13" s="102"/>
      <c r="C13" s="266"/>
      <c r="D13" s="267">
        <f>SUM(D14:D15)</f>
        <v>5000</v>
      </c>
      <c r="E13" s="267"/>
      <c r="F13" s="278"/>
    </row>
    <row r="14" spans="1:6" x14ac:dyDescent="0.3">
      <c r="A14" s="286"/>
      <c r="B14" s="288">
        <v>717001</v>
      </c>
      <c r="C14" s="269" t="s">
        <v>281</v>
      </c>
      <c r="D14" s="270">
        <v>5000</v>
      </c>
      <c r="E14" s="270"/>
      <c r="F14" s="289"/>
    </row>
    <row r="15" spans="1:6" x14ac:dyDescent="0.3">
      <c r="A15" s="283"/>
      <c r="B15" s="272"/>
      <c r="C15" s="207"/>
      <c r="D15" s="263"/>
      <c r="E15" s="263"/>
      <c r="F15" s="206"/>
    </row>
    <row r="16" spans="1:6" ht="18" thickBot="1" x14ac:dyDescent="0.35">
      <c r="A16" s="339" t="s">
        <v>235</v>
      </c>
      <c r="B16" s="340"/>
      <c r="C16" s="341"/>
      <c r="D16" s="235">
        <f>D3+D11+D7+D13+D9</f>
        <v>58000</v>
      </c>
      <c r="E16" s="235">
        <f>E3+E11+E9</f>
        <v>15000</v>
      </c>
      <c r="F16" s="279">
        <f>F3+F11+F9</f>
        <v>15000</v>
      </c>
    </row>
  </sheetData>
  <mergeCells count="1">
    <mergeCell ref="A16:C1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B1" workbookViewId="0">
      <selection activeCell="H11" sqref="H11"/>
    </sheetView>
  </sheetViews>
  <sheetFormatPr defaultRowHeight="14.4" x14ac:dyDescent="0.3"/>
  <cols>
    <col min="1" max="1" width="4.88671875" customWidth="1"/>
    <col min="2" max="2" width="6.88671875" customWidth="1"/>
    <col min="3" max="3" width="40.6640625" customWidth="1"/>
    <col min="4" max="4" width="10.88671875" customWidth="1"/>
    <col min="5" max="5" width="11" customWidth="1"/>
    <col min="6" max="6" width="12.33203125" customWidth="1"/>
  </cols>
  <sheetData>
    <row r="1" spans="1:6" ht="15" thickBot="1" x14ac:dyDescent="0.35"/>
    <row r="2" spans="1:6" ht="15" thickTop="1" x14ac:dyDescent="0.3">
      <c r="A2" s="294" t="s">
        <v>298</v>
      </c>
      <c r="B2" s="295"/>
      <c r="C2" s="295"/>
      <c r="D2" s="295"/>
      <c r="E2" s="295"/>
      <c r="F2" s="296"/>
    </row>
    <row r="3" spans="1:6" ht="15" thickBot="1" x14ac:dyDescent="0.35">
      <c r="A3" s="5"/>
      <c r="B3" s="6"/>
      <c r="C3" s="7"/>
      <c r="D3" s="8"/>
      <c r="E3" s="8"/>
      <c r="F3" s="9"/>
    </row>
    <row r="4" spans="1:6" ht="15.6" thickTop="1" thickBot="1" x14ac:dyDescent="0.35"/>
    <row r="5" spans="1:6" ht="62.25" customHeight="1" x14ac:dyDescent="0.3">
      <c r="A5" s="215" t="s">
        <v>247</v>
      </c>
      <c r="B5" s="216"/>
      <c r="C5" s="217"/>
      <c r="D5" s="209" t="s">
        <v>282</v>
      </c>
      <c r="E5" s="209" t="s">
        <v>287</v>
      </c>
      <c r="F5" s="209" t="s">
        <v>300</v>
      </c>
    </row>
    <row r="6" spans="1:6" x14ac:dyDescent="0.3">
      <c r="A6" s="221" t="s">
        <v>236</v>
      </c>
      <c r="B6" s="218"/>
      <c r="C6" s="219"/>
      <c r="D6" s="220">
        <f>D7</f>
        <v>4850</v>
      </c>
      <c r="E6" s="220">
        <f>E7</f>
        <v>4850</v>
      </c>
      <c r="F6" s="220">
        <f>F7</f>
        <v>4850</v>
      </c>
    </row>
    <row r="7" spans="1:6" ht="31.5" customHeight="1" x14ac:dyDescent="0.3">
      <c r="A7" s="213"/>
      <c r="B7" s="205">
        <v>821005</v>
      </c>
      <c r="C7" s="214" t="s">
        <v>237</v>
      </c>
      <c r="D7" s="85">
        <v>4850</v>
      </c>
      <c r="E7" s="85">
        <v>4850</v>
      </c>
      <c r="F7" s="85">
        <v>4850</v>
      </c>
    </row>
    <row r="8" spans="1:6" ht="29.25" customHeight="1" thickBot="1" x14ac:dyDescent="0.35">
      <c r="A8" s="342" t="s">
        <v>238</v>
      </c>
      <c r="B8" s="343"/>
      <c r="C8" s="344"/>
      <c r="D8" s="235">
        <f>D6</f>
        <v>4850</v>
      </c>
      <c r="E8" s="235">
        <f>E6</f>
        <v>4850</v>
      </c>
      <c r="F8" s="235">
        <f>F6</f>
        <v>4850</v>
      </c>
    </row>
  </sheetData>
  <mergeCells count="2">
    <mergeCell ref="A2:F2"/>
    <mergeCell ref="A8:C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BV 01 110 OcU</vt:lpstr>
      <vt:lpstr>BV 01 12 - 03 20 PO, matrika CO</vt:lpstr>
      <vt:lpstr>BV 04 -06, 10 odpad, VO</vt:lpstr>
      <vt:lpstr>BV 08 TJ, KD, MR</vt:lpstr>
      <vt:lpstr>BV 09 školstvo</vt:lpstr>
      <vt:lpstr>BV 10 Dôchodcovia</vt:lpstr>
      <vt:lpstr>Bežné výdavky spolu</vt:lpstr>
      <vt:lpstr>Kapitálové výdavky spolu</vt:lpstr>
      <vt:lpstr>Výdavkové FO spolu</vt:lpstr>
      <vt:lpstr>Sumarizácia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2018-02-13T16:06:05Z</dcterms:modified>
</cp:coreProperties>
</file>